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40" yWindow="45" windowWidth="14820" windowHeight="8055"/>
  </bookViews>
  <sheets>
    <sheet name="CD Exp_Dev" sheetId="1" r:id="rId1"/>
    <sheet name="Sheet2" sheetId="2" r:id="rId2"/>
    <sheet name="Sheet3" sheetId="3" r:id="rId3"/>
    <sheet name="Mask Measurments" sheetId="4" r:id="rId4"/>
    <sheet name="Wafer Measurments" sheetId="6" r:id="rId5"/>
  </sheets>
  <definedNames>
    <definedName name="Amatrix">Sheet3!$A$3:$F$11</definedName>
    <definedName name="An">Sheet3!$A$47:$B$48</definedName>
    <definedName name="AtA">Sheet3!$A$22:$F$27</definedName>
    <definedName name="AtCD">Sheet3!$H$22:$H$27</definedName>
    <definedName name="Atransp">Sheet3!$A$14:$I$19</definedName>
    <definedName name="CD">Sheet3!$H$3:$H$11</definedName>
    <definedName name="IAn">Sheet3!$A$51:$B$52</definedName>
    <definedName name="IAtA">Sheet3!$A$30:$F$35</definedName>
    <definedName name="Lv">Sheet3!$D$47:$D$48</definedName>
  </definedNames>
  <calcPr calcId="145621"/>
</workbook>
</file>

<file path=xl/calcChain.xml><?xml version="1.0" encoding="utf-8"?>
<calcChain xmlns="http://schemas.openxmlformats.org/spreadsheetml/2006/main">
  <c r="C14" i="1" l="1"/>
  <c r="E14" i="1"/>
  <c r="E15" i="1"/>
  <c r="E16" i="1"/>
  <c r="E17" i="1"/>
  <c r="E18" i="1"/>
  <c r="E19" i="1"/>
  <c r="E20" i="1"/>
  <c r="E21" i="1"/>
  <c r="E22" i="1"/>
  <c r="N36" i="6" l="1"/>
  <c r="O36" i="6"/>
  <c r="Q36" i="6" s="1"/>
  <c r="R36" i="6" l="1"/>
  <c r="P36" i="6"/>
  <c r="N18" i="6"/>
  <c r="O166" i="6"/>
  <c r="Q166" i="6" s="1"/>
  <c r="N166" i="6"/>
  <c r="O165" i="6"/>
  <c r="Q165" i="6" s="1"/>
  <c r="N165" i="6"/>
  <c r="O164" i="6"/>
  <c r="Q164" i="6" s="1"/>
  <c r="N164" i="6"/>
  <c r="O163" i="6"/>
  <c r="Q163" i="6" s="1"/>
  <c r="N163" i="6"/>
  <c r="O162" i="6"/>
  <c r="Q162" i="6" s="1"/>
  <c r="N162" i="6"/>
  <c r="O161" i="6"/>
  <c r="Q161" i="6" s="1"/>
  <c r="N161" i="6"/>
  <c r="O160" i="6"/>
  <c r="Q160" i="6" s="1"/>
  <c r="N160" i="6"/>
  <c r="O157" i="6"/>
  <c r="Q157" i="6" s="1"/>
  <c r="N157" i="6"/>
  <c r="O156" i="6"/>
  <c r="Q156" i="6" s="1"/>
  <c r="N156" i="6"/>
  <c r="O155" i="6"/>
  <c r="Q155" i="6" s="1"/>
  <c r="N155" i="6"/>
  <c r="O154" i="6"/>
  <c r="Q154" i="6" s="1"/>
  <c r="N154" i="6"/>
  <c r="O153" i="6"/>
  <c r="Q153" i="6" s="1"/>
  <c r="N153" i="6"/>
  <c r="O152" i="6"/>
  <c r="Q152" i="6" s="1"/>
  <c r="N152" i="6"/>
  <c r="O151" i="6"/>
  <c r="Q151" i="6" s="1"/>
  <c r="N151" i="6"/>
  <c r="O148" i="6"/>
  <c r="Q148" i="6" s="1"/>
  <c r="N148" i="6"/>
  <c r="O147" i="6"/>
  <c r="Q147" i="6" s="1"/>
  <c r="N147" i="6"/>
  <c r="O146" i="6"/>
  <c r="Q146" i="6" s="1"/>
  <c r="N146" i="6"/>
  <c r="O145" i="6"/>
  <c r="Q145" i="6" s="1"/>
  <c r="N145" i="6"/>
  <c r="O144" i="6"/>
  <c r="Q144" i="6" s="1"/>
  <c r="N144" i="6"/>
  <c r="O143" i="6"/>
  <c r="Q143" i="6" s="1"/>
  <c r="N143" i="6"/>
  <c r="O142" i="6"/>
  <c r="Q142" i="6" s="1"/>
  <c r="N142" i="6"/>
  <c r="O139" i="6"/>
  <c r="Q139" i="6" s="1"/>
  <c r="N139" i="6"/>
  <c r="O138" i="6"/>
  <c r="Q138" i="6" s="1"/>
  <c r="N138" i="6"/>
  <c r="O137" i="6"/>
  <c r="Q137" i="6" s="1"/>
  <c r="N137" i="6"/>
  <c r="O136" i="6"/>
  <c r="Q136" i="6" s="1"/>
  <c r="N136" i="6"/>
  <c r="O135" i="6"/>
  <c r="Q135" i="6" s="1"/>
  <c r="N135" i="6"/>
  <c r="O134" i="6"/>
  <c r="Q134" i="6" s="1"/>
  <c r="N134" i="6"/>
  <c r="O133" i="6"/>
  <c r="Q133" i="6" s="1"/>
  <c r="N133" i="6"/>
  <c r="O130" i="6"/>
  <c r="Q130" i="6" s="1"/>
  <c r="N130" i="6"/>
  <c r="O129" i="6"/>
  <c r="Q129" i="6" s="1"/>
  <c r="N129" i="6"/>
  <c r="O128" i="6"/>
  <c r="Q128" i="6" s="1"/>
  <c r="N128" i="6"/>
  <c r="O127" i="6"/>
  <c r="Q127" i="6" s="1"/>
  <c r="N127" i="6"/>
  <c r="O126" i="6"/>
  <c r="Q126" i="6" s="1"/>
  <c r="N126" i="6"/>
  <c r="O125" i="6"/>
  <c r="Q125" i="6" s="1"/>
  <c r="N125" i="6"/>
  <c r="O124" i="6"/>
  <c r="Q124" i="6" s="1"/>
  <c r="N124" i="6"/>
  <c r="O121" i="6"/>
  <c r="Q121" i="6" s="1"/>
  <c r="N121" i="6"/>
  <c r="O120" i="6"/>
  <c r="Q120" i="6" s="1"/>
  <c r="N120" i="6"/>
  <c r="O119" i="6"/>
  <c r="Q119" i="6" s="1"/>
  <c r="N119" i="6"/>
  <c r="O118" i="6"/>
  <c r="Q118" i="6" s="1"/>
  <c r="N118" i="6"/>
  <c r="O117" i="6"/>
  <c r="Q117" i="6" s="1"/>
  <c r="N117" i="6"/>
  <c r="O116" i="6"/>
  <c r="Q116" i="6" s="1"/>
  <c r="N116" i="6"/>
  <c r="O115" i="6"/>
  <c r="Q115" i="6" s="1"/>
  <c r="N115" i="6"/>
  <c r="O112" i="6"/>
  <c r="Q112" i="6" s="1"/>
  <c r="N112" i="6"/>
  <c r="O111" i="6"/>
  <c r="Q111" i="6" s="1"/>
  <c r="N111" i="6"/>
  <c r="O110" i="6"/>
  <c r="Q110" i="6" s="1"/>
  <c r="N110" i="6"/>
  <c r="O109" i="6"/>
  <c r="Q109" i="6" s="1"/>
  <c r="N109" i="6"/>
  <c r="O108" i="6"/>
  <c r="Q108" i="6" s="1"/>
  <c r="N108" i="6"/>
  <c r="O107" i="6"/>
  <c r="Q107" i="6" s="1"/>
  <c r="N107" i="6"/>
  <c r="O106" i="6"/>
  <c r="Q106" i="6" s="1"/>
  <c r="N106" i="6"/>
  <c r="O103" i="6"/>
  <c r="Q103" i="6" s="1"/>
  <c r="N103" i="6"/>
  <c r="O102" i="6"/>
  <c r="Q102" i="6" s="1"/>
  <c r="N102" i="6"/>
  <c r="O101" i="6"/>
  <c r="Q101" i="6" s="1"/>
  <c r="N101" i="6"/>
  <c r="O100" i="6"/>
  <c r="Q100" i="6" s="1"/>
  <c r="N100" i="6"/>
  <c r="O99" i="6"/>
  <c r="Q99" i="6" s="1"/>
  <c r="N99" i="6"/>
  <c r="O98" i="6"/>
  <c r="Q98" i="6" s="1"/>
  <c r="N98" i="6"/>
  <c r="O97" i="6"/>
  <c r="Q97" i="6" s="1"/>
  <c r="N97" i="6"/>
  <c r="O94" i="6"/>
  <c r="Q94" i="6" s="1"/>
  <c r="N94" i="6"/>
  <c r="O93" i="6"/>
  <c r="Q93" i="6" s="1"/>
  <c r="N93" i="6"/>
  <c r="O92" i="6"/>
  <c r="Q92" i="6" s="1"/>
  <c r="N92" i="6"/>
  <c r="O91" i="6"/>
  <c r="Q91" i="6" s="1"/>
  <c r="N91" i="6"/>
  <c r="O90" i="6"/>
  <c r="Q90" i="6" s="1"/>
  <c r="N90" i="6"/>
  <c r="O89" i="6"/>
  <c r="Q89" i="6" s="1"/>
  <c r="N89" i="6"/>
  <c r="O88" i="6"/>
  <c r="Q88" i="6" s="1"/>
  <c r="N88" i="6"/>
  <c r="O85" i="6"/>
  <c r="Q85" i="6" s="1"/>
  <c r="N85" i="6"/>
  <c r="O84" i="6"/>
  <c r="Q84" i="6" s="1"/>
  <c r="N84" i="6"/>
  <c r="O83" i="6"/>
  <c r="Q83" i="6" s="1"/>
  <c r="N83" i="6"/>
  <c r="O82" i="6"/>
  <c r="Q82" i="6" s="1"/>
  <c r="N82" i="6"/>
  <c r="O81" i="6"/>
  <c r="Q81" i="6" s="1"/>
  <c r="N81" i="6"/>
  <c r="O80" i="6"/>
  <c r="Q80" i="6" s="1"/>
  <c r="N80" i="6"/>
  <c r="O79" i="6"/>
  <c r="Q79" i="6" s="1"/>
  <c r="N79" i="6"/>
  <c r="O76" i="6"/>
  <c r="Q76" i="6" s="1"/>
  <c r="N76" i="6"/>
  <c r="O75" i="6"/>
  <c r="Q75" i="6" s="1"/>
  <c r="N75" i="6"/>
  <c r="O74" i="6"/>
  <c r="Q74" i="6" s="1"/>
  <c r="N74" i="6"/>
  <c r="O73" i="6"/>
  <c r="Q73" i="6" s="1"/>
  <c r="N73" i="6"/>
  <c r="O72" i="6"/>
  <c r="Q72" i="6" s="1"/>
  <c r="N72" i="6"/>
  <c r="O71" i="6"/>
  <c r="Q71" i="6" s="1"/>
  <c r="N71" i="6"/>
  <c r="O70" i="6"/>
  <c r="Q70" i="6" s="1"/>
  <c r="N70" i="6"/>
  <c r="O67" i="6"/>
  <c r="Q67" i="6" s="1"/>
  <c r="N67" i="6"/>
  <c r="O66" i="6"/>
  <c r="Q66" i="6" s="1"/>
  <c r="N66" i="6"/>
  <c r="O65" i="6"/>
  <c r="Q65" i="6" s="1"/>
  <c r="N65" i="6"/>
  <c r="O64" i="6"/>
  <c r="Q64" i="6" s="1"/>
  <c r="N64" i="6"/>
  <c r="O63" i="6"/>
  <c r="Q63" i="6" s="1"/>
  <c r="N63" i="6"/>
  <c r="O62" i="6"/>
  <c r="Q62" i="6" s="1"/>
  <c r="N62" i="6"/>
  <c r="O61" i="6"/>
  <c r="Q61" i="6" s="1"/>
  <c r="N61" i="6"/>
  <c r="O58" i="6"/>
  <c r="Q58" i="6" s="1"/>
  <c r="N58" i="6"/>
  <c r="O57" i="6"/>
  <c r="Q57" i="6" s="1"/>
  <c r="N57" i="6"/>
  <c r="O56" i="6"/>
  <c r="Q56" i="6" s="1"/>
  <c r="N56" i="6"/>
  <c r="O55" i="6"/>
  <c r="Q55" i="6" s="1"/>
  <c r="N55" i="6"/>
  <c r="O54" i="6"/>
  <c r="Q54" i="6" s="1"/>
  <c r="N54" i="6"/>
  <c r="O53" i="6"/>
  <c r="Q53" i="6" s="1"/>
  <c r="N53" i="6"/>
  <c r="O52" i="6"/>
  <c r="Q52" i="6" s="1"/>
  <c r="N52" i="6"/>
  <c r="O49" i="6"/>
  <c r="Q49" i="6" s="1"/>
  <c r="N49" i="6"/>
  <c r="O48" i="6"/>
  <c r="Q48" i="6" s="1"/>
  <c r="N48" i="6"/>
  <c r="O47" i="6"/>
  <c r="Q47" i="6" s="1"/>
  <c r="N47" i="6"/>
  <c r="O46" i="6"/>
  <c r="Q46" i="6" s="1"/>
  <c r="N46" i="6"/>
  <c r="O45" i="6"/>
  <c r="Q45" i="6" s="1"/>
  <c r="N45" i="6"/>
  <c r="O44" i="6"/>
  <c r="Q44" i="6" s="1"/>
  <c r="N44" i="6"/>
  <c r="O43" i="6"/>
  <c r="Q43" i="6" s="1"/>
  <c r="N43" i="6"/>
  <c r="O40" i="6"/>
  <c r="Q40" i="6" s="1"/>
  <c r="N40" i="6"/>
  <c r="O39" i="6"/>
  <c r="Q39" i="6" s="1"/>
  <c r="N39" i="6"/>
  <c r="O38" i="6"/>
  <c r="Q38" i="6" s="1"/>
  <c r="N38" i="6"/>
  <c r="O37" i="6"/>
  <c r="Q37" i="6" s="1"/>
  <c r="N37" i="6"/>
  <c r="O35" i="6"/>
  <c r="Q35" i="6" s="1"/>
  <c r="N35" i="6"/>
  <c r="O34" i="6"/>
  <c r="Q34" i="6" s="1"/>
  <c r="N34" i="6"/>
  <c r="O31" i="6"/>
  <c r="Q31" i="6" s="1"/>
  <c r="N31" i="6"/>
  <c r="O30" i="6"/>
  <c r="Q30" i="6" s="1"/>
  <c r="N30" i="6"/>
  <c r="O29" i="6"/>
  <c r="Q29" i="6" s="1"/>
  <c r="N29" i="6"/>
  <c r="O28" i="6"/>
  <c r="Q28" i="6" s="1"/>
  <c r="N28" i="6"/>
  <c r="O27" i="6"/>
  <c r="Q27" i="6" s="1"/>
  <c r="N27" i="6"/>
  <c r="O26" i="6"/>
  <c r="Q26" i="6" s="1"/>
  <c r="N26" i="6"/>
  <c r="O25" i="6"/>
  <c r="Q25" i="6" s="1"/>
  <c r="N25" i="6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22" i="6"/>
  <c r="Q22" i="6" s="1"/>
  <c r="N22" i="6"/>
  <c r="O21" i="6"/>
  <c r="Q21" i="6" s="1"/>
  <c r="N21" i="6"/>
  <c r="O20" i="6"/>
  <c r="Q20" i="6" s="1"/>
  <c r="N20" i="6"/>
  <c r="O19" i="6"/>
  <c r="Q19" i="6" s="1"/>
  <c r="N19" i="6"/>
  <c r="O18" i="6"/>
  <c r="Q18" i="6" s="1"/>
  <c r="O17" i="6"/>
  <c r="Q17" i="6" s="1"/>
  <c r="N17" i="6"/>
  <c r="O16" i="6"/>
  <c r="Q16" i="6" s="1"/>
  <c r="N16" i="6"/>
  <c r="O13" i="6"/>
  <c r="Q13" i="6" s="1"/>
  <c r="N13" i="6"/>
  <c r="O12" i="6"/>
  <c r="Q12" i="6" s="1"/>
  <c r="N12" i="6"/>
  <c r="O11" i="6"/>
  <c r="Q11" i="6" s="1"/>
  <c r="N11" i="6"/>
  <c r="O10" i="6"/>
  <c r="Q10" i="6" s="1"/>
  <c r="N10" i="6"/>
  <c r="O9" i="6"/>
  <c r="Q9" i="6" s="1"/>
  <c r="N9" i="6"/>
  <c r="O8" i="6"/>
  <c r="Q8" i="6" s="1"/>
  <c r="N8" i="6"/>
  <c r="O7" i="6"/>
  <c r="Q7" i="6" s="1"/>
  <c r="N7" i="6"/>
  <c r="R7" i="6" l="1"/>
  <c r="P7" i="6"/>
  <c r="R8" i="6"/>
  <c r="P8" i="6"/>
  <c r="R9" i="6"/>
  <c r="P9" i="6"/>
  <c r="R10" i="6"/>
  <c r="P10" i="6"/>
  <c r="R11" i="6"/>
  <c r="P11" i="6"/>
  <c r="R12" i="6"/>
  <c r="P12" i="6"/>
  <c r="R13" i="6"/>
  <c r="P13" i="6"/>
  <c r="R16" i="6"/>
  <c r="P16" i="6"/>
  <c r="P17" i="6"/>
  <c r="R17" i="6"/>
  <c r="R19" i="6"/>
  <c r="P19" i="6"/>
  <c r="R20" i="6"/>
  <c r="P20" i="6"/>
  <c r="P21" i="6"/>
  <c r="R21" i="6"/>
  <c r="R22" i="6"/>
  <c r="P22" i="6"/>
  <c r="R25" i="6"/>
  <c r="P25" i="6"/>
  <c r="R26" i="6"/>
  <c r="P26" i="6"/>
  <c r="P27" i="6"/>
  <c r="R27" i="6"/>
  <c r="R28" i="6"/>
  <c r="P28" i="6"/>
  <c r="R29" i="6"/>
  <c r="P29" i="6"/>
  <c r="R30" i="6"/>
  <c r="P30" i="6"/>
  <c r="P31" i="6"/>
  <c r="R31" i="6"/>
  <c r="R34" i="6"/>
  <c r="P34" i="6"/>
  <c r="R35" i="6"/>
  <c r="P35" i="6"/>
  <c r="P37" i="6"/>
  <c r="R37" i="6"/>
  <c r="R38" i="6"/>
  <c r="P38" i="6"/>
  <c r="R39" i="6"/>
  <c r="P39" i="6"/>
  <c r="R40" i="6"/>
  <c r="P40" i="6"/>
  <c r="P43" i="6"/>
  <c r="R43" i="6"/>
  <c r="R44" i="6"/>
  <c r="P44" i="6"/>
  <c r="R45" i="6"/>
  <c r="P45" i="6"/>
  <c r="R46" i="6"/>
  <c r="P46" i="6"/>
  <c r="P47" i="6"/>
  <c r="R47" i="6"/>
  <c r="R48" i="6"/>
  <c r="P48" i="6"/>
  <c r="R49" i="6"/>
  <c r="P49" i="6"/>
  <c r="R52" i="6"/>
  <c r="P52" i="6"/>
  <c r="P53" i="6"/>
  <c r="R53" i="6"/>
  <c r="R54" i="6"/>
  <c r="P54" i="6"/>
  <c r="R55" i="6"/>
  <c r="P55" i="6"/>
  <c r="R56" i="6"/>
  <c r="P56" i="6"/>
  <c r="P57" i="6"/>
  <c r="R57" i="6"/>
  <c r="R58" i="6"/>
  <c r="P58" i="6"/>
  <c r="R61" i="6"/>
  <c r="P61" i="6"/>
  <c r="R62" i="6"/>
  <c r="P62" i="6"/>
  <c r="P63" i="6"/>
  <c r="R63" i="6"/>
  <c r="R64" i="6"/>
  <c r="P64" i="6"/>
  <c r="R65" i="6"/>
  <c r="P65" i="6"/>
  <c r="R66" i="6"/>
  <c r="P66" i="6"/>
  <c r="P67" i="6"/>
  <c r="R67" i="6"/>
  <c r="R70" i="6"/>
  <c r="P70" i="6"/>
  <c r="R71" i="6"/>
  <c r="P71" i="6"/>
  <c r="R72" i="6"/>
  <c r="P72" i="6"/>
  <c r="P73" i="6"/>
  <c r="R73" i="6"/>
  <c r="R74" i="6"/>
  <c r="P74" i="6"/>
  <c r="R75" i="6"/>
  <c r="P75" i="6"/>
  <c r="R76" i="6"/>
  <c r="P76" i="6"/>
  <c r="P79" i="6"/>
  <c r="R79" i="6"/>
  <c r="R80" i="6"/>
  <c r="P80" i="6"/>
  <c r="R81" i="6"/>
  <c r="P81" i="6"/>
  <c r="R82" i="6"/>
  <c r="P82" i="6"/>
  <c r="P83" i="6"/>
  <c r="R83" i="6"/>
  <c r="R84" i="6"/>
  <c r="P84" i="6"/>
  <c r="R85" i="6"/>
  <c r="P85" i="6"/>
  <c r="R88" i="6"/>
  <c r="P88" i="6"/>
  <c r="P89" i="6"/>
  <c r="R89" i="6"/>
  <c r="R90" i="6"/>
  <c r="P90" i="6"/>
  <c r="R91" i="6"/>
  <c r="P91" i="6"/>
  <c r="R92" i="6"/>
  <c r="P92" i="6"/>
  <c r="P93" i="6"/>
  <c r="R93" i="6"/>
  <c r="R94" i="6"/>
  <c r="P94" i="6"/>
  <c r="R97" i="6"/>
  <c r="P97" i="6"/>
  <c r="R98" i="6"/>
  <c r="P98" i="6"/>
  <c r="P99" i="6"/>
  <c r="R99" i="6"/>
  <c r="R100" i="6"/>
  <c r="P100" i="6"/>
  <c r="R101" i="6"/>
  <c r="P101" i="6"/>
  <c r="R102" i="6"/>
  <c r="P102" i="6"/>
  <c r="P103" i="6"/>
  <c r="R103" i="6"/>
  <c r="R106" i="6"/>
  <c r="P106" i="6"/>
  <c r="R107" i="6"/>
  <c r="P107" i="6"/>
  <c r="R108" i="6"/>
  <c r="P108" i="6"/>
  <c r="P109" i="6"/>
  <c r="R109" i="6"/>
  <c r="R110" i="6"/>
  <c r="P110" i="6"/>
  <c r="R111" i="6"/>
  <c r="P111" i="6"/>
  <c r="R112" i="6"/>
  <c r="P112" i="6"/>
  <c r="P115" i="6"/>
  <c r="R115" i="6"/>
  <c r="R116" i="6"/>
  <c r="P116" i="6"/>
  <c r="R117" i="6"/>
  <c r="P117" i="6"/>
  <c r="R118" i="6"/>
  <c r="P118" i="6"/>
  <c r="P119" i="6"/>
  <c r="R119" i="6"/>
  <c r="R120" i="6"/>
  <c r="P120" i="6"/>
  <c r="R121" i="6"/>
  <c r="P121" i="6"/>
  <c r="R124" i="6"/>
  <c r="P124" i="6"/>
  <c r="P125" i="6"/>
  <c r="R125" i="6"/>
  <c r="R126" i="6"/>
  <c r="P126" i="6"/>
  <c r="R127" i="6"/>
  <c r="P127" i="6"/>
  <c r="R128" i="6"/>
  <c r="P128" i="6"/>
  <c r="P129" i="6"/>
  <c r="R129" i="6"/>
  <c r="R130" i="6"/>
  <c r="P130" i="6"/>
  <c r="R133" i="6"/>
  <c r="P133" i="6"/>
  <c r="R134" i="6"/>
  <c r="P134" i="6"/>
  <c r="P135" i="6"/>
  <c r="R135" i="6"/>
  <c r="R136" i="6"/>
  <c r="P136" i="6"/>
  <c r="R137" i="6"/>
  <c r="P137" i="6"/>
  <c r="R138" i="6"/>
  <c r="P138" i="6"/>
  <c r="P139" i="6"/>
  <c r="R139" i="6"/>
  <c r="R142" i="6"/>
  <c r="P142" i="6"/>
  <c r="R143" i="6"/>
  <c r="P143" i="6"/>
  <c r="R144" i="6"/>
  <c r="P144" i="6"/>
  <c r="P145" i="6"/>
  <c r="R145" i="6"/>
  <c r="R146" i="6"/>
  <c r="P146" i="6"/>
  <c r="R147" i="6"/>
  <c r="P147" i="6"/>
  <c r="R148" i="6"/>
  <c r="P148" i="6"/>
  <c r="P151" i="6"/>
  <c r="R151" i="6"/>
  <c r="R152" i="6"/>
  <c r="P152" i="6"/>
  <c r="R153" i="6"/>
  <c r="P153" i="6"/>
  <c r="R154" i="6"/>
  <c r="P154" i="6"/>
  <c r="P155" i="6"/>
  <c r="R155" i="6"/>
  <c r="R156" i="6"/>
  <c r="P156" i="6"/>
  <c r="R157" i="6"/>
  <c r="P157" i="6"/>
  <c r="R160" i="6"/>
  <c r="P160" i="6"/>
  <c r="P161" i="6"/>
  <c r="R161" i="6"/>
  <c r="R162" i="6"/>
  <c r="P162" i="6"/>
  <c r="R163" i="6"/>
  <c r="P163" i="6"/>
  <c r="R164" i="6"/>
  <c r="P164" i="6"/>
  <c r="P165" i="6"/>
  <c r="R165" i="6"/>
  <c r="R166" i="6"/>
  <c r="P166" i="6"/>
  <c r="R18" i="6"/>
  <c r="P18" i="6"/>
  <c r="F11" i="3"/>
  <c r="F10" i="3"/>
  <c r="F9" i="3"/>
  <c r="F8" i="3"/>
  <c r="F7" i="3"/>
  <c r="F6" i="3"/>
  <c r="F5" i="3"/>
  <c r="F4" i="3"/>
  <c r="F3" i="3"/>
  <c r="H11" i="3"/>
  <c r="H10" i="3"/>
  <c r="H9" i="3"/>
  <c r="H8" i="3"/>
  <c r="H7" i="3"/>
  <c r="H6" i="3"/>
  <c r="H5" i="3"/>
  <c r="H4" i="3"/>
  <c r="H3" i="3"/>
  <c r="J12" i="2"/>
  <c r="J11" i="2"/>
  <c r="J10" i="2"/>
  <c r="J9" i="2"/>
  <c r="J8" i="2"/>
  <c r="J7" i="2"/>
  <c r="J6" i="2"/>
  <c r="J5" i="2"/>
  <c r="J4" i="2"/>
  <c r="B4" i="2"/>
  <c r="A3" i="3" s="1"/>
  <c r="C22" i="1"/>
  <c r="B12" i="2" s="1"/>
  <c r="A11" i="3" s="1"/>
  <c r="C21" i="1"/>
  <c r="C20" i="1"/>
  <c r="C19" i="1"/>
  <c r="E9" i="2" s="1"/>
  <c r="D8" i="3" s="1"/>
  <c r="C18" i="1"/>
  <c r="B8" i="2" s="1"/>
  <c r="A7" i="3" s="1"/>
  <c r="C17" i="1"/>
  <c r="C16" i="1"/>
  <c r="C15" i="1"/>
  <c r="E5" i="2" s="1"/>
  <c r="D4" i="3" s="1"/>
  <c r="F12" i="2"/>
  <c r="E11" i="3" s="1"/>
  <c r="C11" i="2"/>
  <c r="B10" i="3" s="1"/>
  <c r="F10" i="2"/>
  <c r="E9" i="3" s="1"/>
  <c r="F9" i="2"/>
  <c r="E8" i="3" s="1"/>
  <c r="F8" i="2"/>
  <c r="E7" i="3" s="1"/>
  <c r="C7" i="2"/>
  <c r="B6" i="3" s="1"/>
  <c r="F6" i="2"/>
  <c r="E5" i="3" s="1"/>
  <c r="F5" i="2"/>
  <c r="E4" i="3" s="1"/>
  <c r="F4" i="2"/>
  <c r="E3" i="3" s="1"/>
  <c r="K45" i="3" l="1"/>
  <c r="J45" i="3" s="1"/>
  <c r="D11" i="2"/>
  <c r="C10" i="3" s="1"/>
  <c r="D7" i="2"/>
  <c r="C6" i="3" s="1"/>
  <c r="D6" i="2"/>
  <c r="C5" i="3" s="1"/>
  <c r="D10" i="2"/>
  <c r="C9" i="3" s="1"/>
  <c r="B7" i="2"/>
  <c r="A6" i="3" s="1"/>
  <c r="B11" i="2"/>
  <c r="A10" i="3" s="1"/>
  <c r="C6" i="2"/>
  <c r="B5" i="3" s="1"/>
  <c r="C10" i="2"/>
  <c r="B9" i="3" s="1"/>
  <c r="D5" i="2"/>
  <c r="C4" i="3" s="1"/>
  <c r="D9" i="2"/>
  <c r="C8" i="3" s="1"/>
  <c r="E4" i="2"/>
  <c r="D3" i="3" s="1"/>
  <c r="E8" i="2"/>
  <c r="D7" i="3" s="1"/>
  <c r="E12" i="2"/>
  <c r="D11" i="3" s="1"/>
  <c r="F7" i="2"/>
  <c r="E6" i="3" s="1"/>
  <c r="F11" i="2"/>
  <c r="E10" i="3" s="1"/>
  <c r="B6" i="2"/>
  <c r="A5" i="3" s="1"/>
  <c r="B10" i="2"/>
  <c r="A9" i="3" s="1"/>
  <c r="C5" i="2"/>
  <c r="B4" i="3" s="1"/>
  <c r="C9" i="2"/>
  <c r="B8" i="3" s="1"/>
  <c r="D4" i="2"/>
  <c r="C3" i="3" s="1"/>
  <c r="D8" i="2"/>
  <c r="C7" i="3" s="1"/>
  <c r="D12" i="2"/>
  <c r="C11" i="3" s="1"/>
  <c r="E7" i="2"/>
  <c r="D6" i="3" s="1"/>
  <c r="E11" i="2"/>
  <c r="D10" i="3" s="1"/>
  <c r="B5" i="2"/>
  <c r="A4" i="3" s="1"/>
  <c r="B9" i="2"/>
  <c r="A8" i="3" s="1"/>
  <c r="C4" i="2"/>
  <c r="B3" i="3" s="1"/>
  <c r="C8" i="2"/>
  <c r="B7" i="3" s="1"/>
  <c r="C12" i="2"/>
  <c r="B11" i="3" s="1"/>
  <c r="E6" i="2"/>
  <c r="D5" i="3" s="1"/>
  <c r="E10" i="2"/>
  <c r="D9" i="3" s="1"/>
  <c r="K44" i="3" l="1"/>
  <c r="L44" i="3"/>
  <c r="A14" i="3" a="1"/>
  <c r="B14" i="3" s="1"/>
  <c r="H17" i="3" l="1"/>
  <c r="I16" i="3"/>
  <c r="E16" i="3"/>
  <c r="H15" i="3"/>
  <c r="B18" i="3"/>
  <c r="C14" i="3"/>
  <c r="B16" i="3"/>
  <c r="A18" i="3"/>
  <c r="H16" i="3"/>
  <c r="F17" i="3"/>
  <c r="H18" i="3"/>
  <c r="I19" i="3"/>
  <c r="H14" i="3"/>
  <c r="A16" i="3"/>
  <c r="B19" i="3"/>
  <c r="D19" i="3"/>
  <c r="D15" i="3"/>
  <c r="G17" i="3"/>
  <c r="G19" i="3"/>
  <c r="G15" i="3"/>
  <c r="E19" i="3"/>
  <c r="D14" i="3"/>
  <c r="F15" i="3"/>
  <c r="A19" i="3"/>
  <c r="H19" i="3"/>
  <c r="B15" i="3"/>
  <c r="C18" i="3"/>
  <c r="D17" i="3"/>
  <c r="G14" i="3"/>
  <c r="A15" i="3"/>
  <c r="A17" i="3"/>
  <c r="I18" i="3"/>
  <c r="I14" i="3"/>
  <c r="C17" i="3"/>
  <c r="C19" i="3"/>
  <c r="A14" i="3"/>
  <c r="C15" i="3"/>
  <c r="D16" i="3"/>
  <c r="B17" i="3"/>
  <c r="D18" i="3"/>
  <c r="F19" i="3"/>
  <c r="F18" i="3"/>
  <c r="F14" i="3"/>
  <c r="F16" i="3"/>
  <c r="E18" i="3"/>
  <c r="E14" i="3"/>
  <c r="I15" i="3"/>
  <c r="G16" i="3"/>
  <c r="I17" i="3"/>
  <c r="E15" i="3"/>
  <c r="C16" i="3"/>
  <c r="E17" i="3"/>
  <c r="G18" i="3"/>
  <c r="H22" i="3" l="1" a="1"/>
  <c r="H24" i="3" s="1"/>
  <c r="A22" i="3" a="1"/>
  <c r="C27" i="3" s="1"/>
  <c r="H23" i="3" l="1"/>
  <c r="H27" i="3"/>
  <c r="H22" i="3"/>
  <c r="H26" i="3"/>
  <c r="H25" i="3"/>
  <c r="D25" i="3"/>
  <c r="A24" i="3"/>
  <c r="C25" i="3"/>
  <c r="D23" i="3"/>
  <c r="B27" i="3"/>
  <c r="A26" i="3"/>
  <c r="B24" i="3"/>
  <c r="E26" i="3"/>
  <c r="E24" i="3"/>
  <c r="F24" i="3"/>
  <c r="F23" i="3"/>
  <c r="C23" i="3"/>
  <c r="F27" i="3"/>
  <c r="D22" i="3"/>
  <c r="B23" i="3"/>
  <c r="A23" i="3"/>
  <c r="F26" i="3"/>
  <c r="A22" i="3"/>
  <c r="E27" i="3"/>
  <c r="C24" i="3"/>
  <c r="D24" i="3"/>
  <c r="E25" i="3"/>
  <c r="A27" i="3"/>
  <c r="D26" i="3"/>
  <c r="C26" i="3"/>
  <c r="B22" i="3"/>
  <c r="F22" i="3"/>
  <c r="E22" i="3"/>
  <c r="D27" i="3"/>
  <c r="F25" i="3"/>
  <c r="C22" i="3"/>
  <c r="A25" i="3"/>
  <c r="B26" i="3"/>
  <c r="B25" i="3"/>
  <c r="E23" i="3"/>
  <c r="A30" i="3" l="1" a="1"/>
  <c r="D30" i="3" l="1"/>
  <c r="E30" i="3"/>
  <c r="D33" i="3"/>
  <c r="F31" i="3"/>
  <c r="A31" i="3"/>
  <c r="A33" i="3"/>
  <c r="A34" i="3"/>
  <c r="D32" i="3"/>
  <c r="D31" i="3"/>
  <c r="C34" i="3"/>
  <c r="C35" i="3"/>
  <c r="B30" i="3"/>
  <c r="E34" i="3"/>
  <c r="D34" i="3"/>
  <c r="B32" i="3"/>
  <c r="A35" i="3"/>
  <c r="E32" i="3"/>
  <c r="E35" i="3"/>
  <c r="C33" i="3"/>
  <c r="B31" i="3"/>
  <c r="E33" i="3"/>
  <c r="B33" i="3"/>
  <c r="C31" i="3"/>
  <c r="F33" i="3"/>
  <c r="A30" i="3"/>
  <c r="A32" i="3"/>
  <c r="F35" i="3"/>
  <c r="D35" i="3"/>
  <c r="C30" i="3"/>
  <c r="F30" i="3"/>
  <c r="F32" i="3"/>
  <c r="B34" i="3"/>
  <c r="E31" i="3"/>
  <c r="B35" i="3"/>
  <c r="F34" i="3"/>
  <c r="C32" i="3"/>
  <c r="H30" i="3" l="1" a="1"/>
  <c r="A38" i="3" a="1"/>
  <c r="C38" i="3" l="1"/>
  <c r="E38" i="3"/>
  <c r="F39" i="3"/>
  <c r="B40" i="3"/>
  <c r="A41" i="3"/>
  <c r="A42" i="3"/>
  <c r="B43" i="3"/>
  <c r="D43" i="3"/>
  <c r="B38" i="3"/>
  <c r="A39" i="3"/>
  <c r="F41" i="3"/>
  <c r="A43" i="3"/>
  <c r="A40" i="3"/>
  <c r="B41" i="3"/>
  <c r="D41" i="3"/>
  <c r="C42" i="3"/>
  <c r="C43" i="3"/>
  <c r="D39" i="3"/>
  <c r="E40" i="3"/>
  <c r="E42" i="3"/>
  <c r="D38" i="3"/>
  <c r="E39" i="3"/>
  <c r="B39" i="3"/>
  <c r="C41" i="3"/>
  <c r="D42" i="3"/>
  <c r="F42" i="3"/>
  <c r="E43" i="3"/>
  <c r="A38" i="3"/>
  <c r="C39" i="3"/>
  <c r="D40" i="3"/>
  <c r="F40" i="3"/>
  <c r="E41" i="3"/>
  <c r="B42" i="3"/>
  <c r="F43" i="3"/>
  <c r="F38" i="3"/>
  <c r="C40" i="3"/>
  <c r="H32" i="3"/>
  <c r="H31" i="3"/>
  <c r="B48" i="3" s="1"/>
  <c r="H34" i="3"/>
  <c r="D48" i="3" s="1"/>
  <c r="H33" i="3"/>
  <c r="D47" i="3" s="1"/>
  <c r="H35" i="3"/>
  <c r="H30" i="3"/>
  <c r="A47" i="3" s="1"/>
  <c r="B47" i="3" l="1"/>
  <c r="A48" i="3"/>
  <c r="A51" i="3" l="1" a="1"/>
  <c r="B51" i="3" s="1"/>
  <c r="A52" i="3" l="1"/>
  <c r="A51" i="3"/>
  <c r="B52" i="3"/>
  <c r="D51" i="3" l="1" a="1"/>
  <c r="D52" i="3" s="1"/>
  <c r="L40" i="3" s="1"/>
  <c r="D51" i="3" l="1"/>
  <c r="K40" i="3" l="1"/>
  <c r="K41" i="3" s="1"/>
  <c r="O40" i="3" l="1"/>
  <c r="K15" i="1" s="1"/>
  <c r="P40" i="3"/>
  <c r="L15" i="1" s="1"/>
  <c r="O41" i="3"/>
  <c r="M15" i="1" s="1"/>
  <c r="O44" i="3"/>
  <c r="K18" i="1" s="1"/>
</calcChain>
</file>

<file path=xl/sharedStrings.xml><?xml version="1.0" encoding="utf-8"?>
<sst xmlns="http://schemas.openxmlformats.org/spreadsheetml/2006/main" count="403" uniqueCount="124">
  <si>
    <t xml:space="preserve">Wafer Number </t>
  </si>
  <si>
    <t>Mean TE</t>
  </si>
  <si>
    <t>Mean TD</t>
  </si>
  <si>
    <t>TE</t>
  </si>
  <si>
    <t>TD</t>
  </si>
  <si>
    <t>central point</t>
  </si>
  <si>
    <t>(-)</t>
  </si>
  <si>
    <t>(s)</t>
  </si>
  <si>
    <t>45 deg</t>
  </si>
  <si>
    <t>90 deg</t>
  </si>
  <si>
    <t>135 deg</t>
  </si>
  <si>
    <t>180 deg</t>
  </si>
  <si>
    <t>225 deg</t>
  </si>
  <si>
    <t>270 deg</t>
  </si>
  <si>
    <t>315 deg</t>
  </si>
  <si>
    <t>360 deg</t>
  </si>
  <si>
    <t>(um)</t>
  </si>
  <si>
    <t>Observed Min CD</t>
  </si>
  <si>
    <t>DTE (%)</t>
  </si>
  <si>
    <t>DTD (%)</t>
  </si>
  <si>
    <t>TEB</t>
  </si>
  <si>
    <t>TDB</t>
  </si>
  <si>
    <t>Calculated Best Estimates</t>
  </si>
  <si>
    <t>Box-Wilson</t>
  </si>
  <si>
    <t>location</t>
  </si>
  <si>
    <t>TE^2</t>
  </si>
  <si>
    <t>TD^2</t>
  </si>
  <si>
    <t>TE*TD</t>
  </si>
  <si>
    <t xml:space="preserve"> const</t>
  </si>
  <si>
    <t>CD</t>
  </si>
  <si>
    <t>Here is the original matrix A</t>
  </si>
  <si>
    <t>Here is CD data vector</t>
  </si>
  <si>
    <t>This is original matrix</t>
  </si>
  <si>
    <t>This is transpose of matrix</t>
  </si>
  <si>
    <t>This is Atranspose*A</t>
  </si>
  <si>
    <t>This is the inverse of Atranspose*A</t>
  </si>
  <si>
    <t>AtCD</t>
  </si>
  <si>
    <t>coeff</t>
  </si>
  <si>
    <t>This is verifies that product is unity matrix</t>
  </si>
  <si>
    <t>a</t>
  </si>
  <si>
    <t>b</t>
  </si>
  <si>
    <t>c</t>
  </si>
  <si>
    <t>d</t>
  </si>
  <si>
    <t>e</t>
  </si>
  <si>
    <t>f</t>
  </si>
  <si>
    <t>coefficients of best fit fomula CD = a*TE*TE+bTD*TD+c*TE*TD+d*TE+e*TD+f</t>
  </si>
  <si>
    <t>Best estimates</t>
  </si>
  <si>
    <t>This puts the quadric equation in normal form</t>
  </si>
  <si>
    <t xml:space="preserve">  Matrix An</t>
  </si>
  <si>
    <t>Vector Ln</t>
  </si>
  <si>
    <t>Inverse of An</t>
  </si>
  <si>
    <t>Exposure time (s)</t>
  </si>
  <si>
    <t>Development Time (s)</t>
  </si>
  <si>
    <t>Best TE</t>
  </si>
  <si>
    <t>Best TD</t>
  </si>
  <si>
    <t xml:space="preserve">Enter </t>
  </si>
  <si>
    <t>Data</t>
  </si>
  <si>
    <t xml:space="preserve">Here </t>
  </si>
  <si>
    <t>Calculated Box-Wilson Times-- Do not Change</t>
  </si>
  <si>
    <t>Enter last exposure and development 
Times here and search window percentages</t>
  </si>
  <si>
    <t xml:space="preserve">Your CD </t>
  </si>
  <si>
    <t>Best CD</t>
  </si>
  <si>
    <t>CD Exposure/Development Matrix Experiment Excel Sheet calculator -- Best estimator</t>
  </si>
  <si>
    <t xml:space="preserve">This is Your Output 
Below
</t>
  </si>
  <si>
    <t xml:space="preserve">Humidity </t>
  </si>
  <si>
    <t>Temp</t>
  </si>
  <si>
    <t>Bake Time</t>
  </si>
  <si>
    <t>Spin Time</t>
  </si>
  <si>
    <t>Spin Speed</t>
  </si>
  <si>
    <t>mw/cm^2</t>
  </si>
  <si>
    <t>22 c</t>
  </si>
  <si>
    <t>Actual</t>
  </si>
  <si>
    <t xml:space="preserve">*Note: Mask demensions are the radius not the diameter for circles. </t>
  </si>
  <si>
    <t>Lines</t>
  </si>
  <si>
    <t>Litho Characterization</t>
  </si>
  <si>
    <t>Center of Mask</t>
  </si>
  <si>
    <t>Line 1</t>
  </si>
  <si>
    <t>Space 1</t>
  </si>
  <si>
    <t>Line 2</t>
  </si>
  <si>
    <t>Space 2</t>
  </si>
  <si>
    <t>Line 3</t>
  </si>
  <si>
    <t>Space 3</t>
  </si>
  <si>
    <t>Line 4</t>
  </si>
  <si>
    <t>Space 4</t>
  </si>
  <si>
    <t>Line  5</t>
  </si>
  <si>
    <t>avg line</t>
  </si>
  <si>
    <t>avg space</t>
  </si>
  <si>
    <t>Edge of Mask</t>
  </si>
  <si>
    <t>space 3</t>
  </si>
  <si>
    <t>Wafter #0</t>
  </si>
  <si>
    <t>Wafter #1</t>
  </si>
  <si>
    <t>Wafter #2</t>
  </si>
  <si>
    <t>Wafter #3</t>
  </si>
  <si>
    <t>Wafter #4</t>
  </si>
  <si>
    <t>Wafter #5</t>
  </si>
  <si>
    <t>Edge of Wafer</t>
  </si>
  <si>
    <t>Center of Wafer</t>
  </si>
  <si>
    <t>Wafter #6</t>
  </si>
  <si>
    <t>Wafter #7</t>
  </si>
  <si>
    <t>Wafter #8</t>
  </si>
  <si>
    <t xml:space="preserve">Wafer Measurements </t>
  </si>
  <si>
    <t>line/space def</t>
  </si>
  <si>
    <t>Space 5</t>
  </si>
  <si>
    <t>Avg Space</t>
  </si>
  <si>
    <t>Avg Line</t>
  </si>
  <si>
    <t>Def of Avg Space to Actual</t>
  </si>
  <si>
    <t>Def of Avg Line to Actual</t>
  </si>
  <si>
    <t xml:space="preserve">Intensity </t>
  </si>
  <si>
    <t>Sec</t>
  </si>
  <si>
    <t>Sec @110</t>
  </si>
  <si>
    <t>RPM</t>
  </si>
  <si>
    <t>Data-derived minima</t>
  </si>
  <si>
    <t>Interpolated extrema</t>
  </si>
  <si>
    <t>Best Minima</t>
  </si>
  <si>
    <t>University of Utah Nanofab, C. H. Mastrangelo, 5/2015</t>
  </si>
  <si>
    <t>Everything OK, minima found</t>
  </si>
  <si>
    <t>Please read comment below !</t>
  </si>
  <si>
    <t>Alert: No minima found, center experiment about best minima with smaller DTE and DTD</t>
  </si>
  <si>
    <t>Mask Measurement Photo(3um)</t>
  </si>
  <si>
    <t>Wafer Measurement Photo(3um)</t>
  </si>
  <si>
    <t>Mask Measurement Photo(2um)</t>
  </si>
  <si>
    <t>Wafer Measurement Photo(2um)</t>
  </si>
  <si>
    <t>Resist thickness</t>
  </si>
  <si>
    <t>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</si>
</sst>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0" fontId="0" fillId="3" borderId="0" xfId="0" applyFill="1"/>
    <xf numFmtId="0" fontId="0" fillId="11" borderId="0" xfId="0" applyFill="1"/>
    <xf numFmtId="0" fontId="0" fillId="2" borderId="0" xfId="0" applyFill="1"/>
    <xf numFmtId="0" fontId="0" fillId="7" borderId="0" xfId="0" applyFill="1"/>
    <xf numFmtId="0" fontId="0" fillId="0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1" xfId="0" applyFill="1" applyBorder="1" applyAlignment="1">
      <alignment horizontal="center"/>
    </xf>
    <xf numFmtId="0" fontId="0" fillId="17" borderId="0" xfId="0" applyFill="1"/>
    <xf numFmtId="164" fontId="0" fillId="16" borderId="0" xfId="0" applyNumberFormat="1" applyFill="1"/>
    <xf numFmtId="165" fontId="1" fillId="4" borderId="0" xfId="0" applyNumberFormat="1" applyFont="1" applyFill="1"/>
    <xf numFmtId="164" fontId="0" fillId="0" borderId="0" xfId="0" applyNumberForma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13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7" borderId="15" xfId="0" applyFill="1" applyBorder="1" applyAlignment="1">
      <alignment horizontal="center"/>
    </xf>
    <xf numFmtId="0" fontId="0" fillId="18" borderId="0" xfId="0" applyFill="1" applyBorder="1"/>
    <xf numFmtId="0" fontId="0" fillId="18" borderId="17" xfId="0" applyFill="1" applyBorder="1"/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0" fillId="19" borderId="26" xfId="0" applyFill="1" applyBorder="1" applyAlignment="1">
      <alignment horizontal="center"/>
    </xf>
    <xf numFmtId="0" fontId="0" fillId="19" borderId="27" xfId="0" applyFill="1" applyBorder="1" applyAlignment="1">
      <alignment horizontal="center"/>
    </xf>
    <xf numFmtId="0" fontId="4" fillId="13" borderId="0" xfId="0" applyFont="1" applyFill="1"/>
    <xf numFmtId="0" fontId="3" fillId="13" borderId="0" xfId="0" applyFont="1" applyFill="1"/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2" xfId="0" applyBorder="1"/>
    <xf numFmtId="0" fontId="0" fillId="4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2" fontId="0" fillId="18" borderId="7" xfId="0" applyNumberFormat="1" applyFill="1" applyBorder="1" applyAlignment="1">
      <alignment horizontal="center"/>
    </xf>
    <xf numFmtId="2" fontId="0" fillId="18" borderId="10" xfId="0" applyNumberFormat="1" applyFill="1" applyBorder="1" applyAlignment="1">
      <alignment horizontal="center"/>
    </xf>
    <xf numFmtId="2" fontId="0" fillId="18" borderId="8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41" xfId="0" applyBorder="1"/>
    <xf numFmtId="0" fontId="0" fillId="0" borderId="9" xfId="0" applyBorder="1"/>
    <xf numFmtId="0" fontId="0" fillId="6" borderId="9" xfId="0" applyFill="1" applyBorder="1"/>
    <xf numFmtId="0" fontId="0" fillId="6" borderId="8" xfId="0" applyFill="1" applyBorder="1"/>
    <xf numFmtId="0" fontId="0" fillId="6" borderId="42" xfId="0" applyFill="1" applyBorder="1"/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0" fillId="3" borderId="42" xfId="0" applyFill="1" applyBorder="1"/>
    <xf numFmtId="0" fontId="0" fillId="3" borderId="8" xfId="0" applyFill="1" applyBorder="1"/>
    <xf numFmtId="0" fontId="3" fillId="2" borderId="28" xfId="0" applyFont="1" applyFill="1" applyBorder="1" applyAlignment="1">
      <alignment horizontal="center"/>
    </xf>
    <xf numFmtId="0" fontId="5" fillId="6" borderId="0" xfId="0" applyFont="1" applyFill="1"/>
    <xf numFmtId="0" fontId="3" fillId="0" borderId="0" xfId="0" applyFont="1"/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6" xfId="0" applyFont="1" applyFill="1" applyBorder="1"/>
    <xf numFmtId="0" fontId="4" fillId="2" borderId="0" xfId="0" applyFont="1" applyFill="1" applyBorder="1"/>
    <xf numFmtId="0" fontId="0" fillId="6" borderId="0" xfId="0" applyFill="1" applyBorder="1"/>
    <xf numFmtId="0" fontId="0" fillId="0" borderId="43" xfId="0" applyBorder="1"/>
    <xf numFmtId="0" fontId="0" fillId="6" borderId="43" xfId="0" applyFill="1" applyBorder="1"/>
    <xf numFmtId="0" fontId="0" fillId="6" borderId="41" xfId="0" applyFill="1" applyBorder="1"/>
    <xf numFmtId="0" fontId="0" fillId="0" borderId="47" xfId="0" applyBorder="1"/>
    <xf numFmtId="0" fontId="0" fillId="0" borderId="42" xfId="0" applyBorder="1"/>
    <xf numFmtId="9" fontId="0" fillId="0" borderId="22" xfId="0" applyNumberFormat="1" applyBorder="1"/>
    <xf numFmtId="0" fontId="0" fillId="6" borderId="48" xfId="0" applyFill="1" applyBorder="1" applyAlignment="1">
      <alignment horizontal="center"/>
    </xf>
    <xf numFmtId="0" fontId="0" fillId="0" borderId="24" xfId="0" applyBorder="1"/>
    <xf numFmtId="0" fontId="0" fillId="0" borderId="40" xfId="0" applyFill="1" applyBorder="1" applyAlignment="1">
      <alignment horizontal="center"/>
    </xf>
    <xf numFmtId="0" fontId="0" fillId="0" borderId="25" xfId="0" applyBorder="1"/>
    <xf numFmtId="0" fontId="6" fillId="0" borderId="43" xfId="0" applyFont="1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3" borderId="32" xfId="0" applyFont="1" applyFill="1" applyBorder="1" applyAlignment="1">
      <alignment horizontal="center" wrapText="1"/>
    </xf>
    <xf numFmtId="0" fontId="3" fillId="13" borderId="33" xfId="0" applyFont="1" applyFill="1" applyBorder="1" applyAlignment="1">
      <alignment horizontal="center"/>
    </xf>
    <xf numFmtId="0" fontId="3" fillId="13" borderId="34" xfId="0" applyFont="1" applyFill="1" applyBorder="1" applyAlignment="1">
      <alignment horizontal="center"/>
    </xf>
    <xf numFmtId="0" fontId="3" fillId="13" borderId="35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3" fillId="13" borderId="37" xfId="0" applyFont="1" applyFill="1" applyBorder="1" applyAlignment="1">
      <alignment horizontal="center"/>
    </xf>
    <xf numFmtId="0" fontId="3" fillId="13" borderId="38" xfId="0" applyFont="1" applyFill="1" applyBorder="1" applyAlignment="1">
      <alignment horizontal="center"/>
    </xf>
    <xf numFmtId="0" fontId="3" fillId="13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40" xfId="0" applyFill="1" applyBorder="1"/>
    <xf numFmtId="0" fontId="0" fillId="0" borderId="24" xfId="0" applyFill="1" applyBorder="1"/>
  </cellXfs>
  <cellStyles count="1">
    <cellStyle name="Normal" xfId="0" builtinId="0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66FF33"/>
      <color rgb="FF00CCFF"/>
      <color rgb="FFFFCC99"/>
      <color rgb="FFDDDDDD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41274</xdr:colOff>
      <xdr:row>6</xdr:row>
      <xdr:rowOff>38098</xdr:rowOff>
    </xdr:from>
    <xdr:to>
      <xdr:col>20</xdr:col>
      <xdr:colOff>781049</xdr:colOff>
      <xdr:row>15</xdr:row>
      <xdr:rowOff>165171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4" y="1562098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24</xdr:col>
      <xdr:colOff>57149</xdr:colOff>
      <xdr:row>6</xdr:row>
      <xdr:rowOff>38100</xdr:rowOff>
    </xdr:from>
    <xdr:to>
      <xdr:col>26</xdr:col>
      <xdr:colOff>819148</xdr:colOff>
      <xdr:row>16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9699" y="1562100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24</xdr:row>
      <xdr:rowOff>76200</xdr:rowOff>
    </xdr:from>
    <xdr:to>
      <xdr:col>20</xdr:col>
      <xdr:colOff>815975</xdr:colOff>
      <xdr:row>34</xdr:row>
      <xdr:rowOff>12773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02920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42</xdr:row>
      <xdr:rowOff>95250</xdr:rowOff>
    </xdr:from>
    <xdr:to>
      <xdr:col>20</xdr:col>
      <xdr:colOff>796925</xdr:colOff>
      <xdr:row>52</xdr:row>
      <xdr:rowOff>31823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847725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60</xdr:row>
      <xdr:rowOff>76200</xdr:rowOff>
    </xdr:from>
    <xdr:to>
      <xdr:col>20</xdr:col>
      <xdr:colOff>806450</xdr:colOff>
      <xdr:row>70</xdr:row>
      <xdr:rowOff>12773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275" y="1188720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78</xdr:row>
      <xdr:rowOff>57150</xdr:rowOff>
    </xdr:from>
    <xdr:to>
      <xdr:col>20</xdr:col>
      <xdr:colOff>825500</xdr:colOff>
      <xdr:row>87</xdr:row>
      <xdr:rowOff>184223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6325" y="1529715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96</xdr:row>
      <xdr:rowOff>38100</xdr:rowOff>
    </xdr:from>
    <xdr:to>
      <xdr:col>20</xdr:col>
      <xdr:colOff>796925</xdr:colOff>
      <xdr:row>105</xdr:row>
      <xdr:rowOff>165173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1870710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114</xdr:row>
      <xdr:rowOff>66675</xdr:rowOff>
    </xdr:from>
    <xdr:to>
      <xdr:col>20</xdr:col>
      <xdr:colOff>796925</xdr:colOff>
      <xdr:row>124</xdr:row>
      <xdr:rowOff>3248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22164675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132</xdr:row>
      <xdr:rowOff>38100</xdr:rowOff>
    </xdr:from>
    <xdr:to>
      <xdr:col>20</xdr:col>
      <xdr:colOff>787400</xdr:colOff>
      <xdr:row>141</xdr:row>
      <xdr:rowOff>165173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2556510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150</xdr:row>
      <xdr:rowOff>57150</xdr:rowOff>
    </xdr:from>
    <xdr:to>
      <xdr:col>20</xdr:col>
      <xdr:colOff>806450</xdr:colOff>
      <xdr:row>159</xdr:row>
      <xdr:rowOff>184223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275" y="29013150"/>
          <a:ext cx="1958975" cy="1841573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24</xdr:row>
      <xdr:rowOff>76200</xdr:rowOff>
    </xdr:from>
    <xdr:to>
      <xdr:col>26</xdr:col>
      <xdr:colOff>819149</xdr:colOff>
      <xdr:row>34</xdr:row>
      <xdr:rowOff>38100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9700" y="5029200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</xdr:colOff>
      <xdr:row>42</xdr:row>
      <xdr:rowOff>66675</xdr:rowOff>
    </xdr:from>
    <xdr:to>
      <xdr:col>26</xdr:col>
      <xdr:colOff>790574</xdr:colOff>
      <xdr:row>52</xdr:row>
      <xdr:rowOff>28575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8448675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60</xdr:row>
      <xdr:rowOff>66675</xdr:rowOff>
    </xdr:from>
    <xdr:to>
      <xdr:col>26</xdr:col>
      <xdr:colOff>800099</xdr:colOff>
      <xdr:row>70</xdr:row>
      <xdr:rowOff>28575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11877675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78</xdr:row>
      <xdr:rowOff>66675</xdr:rowOff>
    </xdr:from>
    <xdr:to>
      <xdr:col>26</xdr:col>
      <xdr:colOff>800099</xdr:colOff>
      <xdr:row>88</xdr:row>
      <xdr:rowOff>28575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15306675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</xdr:colOff>
      <xdr:row>96</xdr:row>
      <xdr:rowOff>57150</xdr:rowOff>
    </xdr:from>
    <xdr:to>
      <xdr:col>26</xdr:col>
      <xdr:colOff>790574</xdr:colOff>
      <xdr:row>106</xdr:row>
      <xdr:rowOff>19050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8726150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114</xdr:row>
      <xdr:rowOff>28575</xdr:rowOff>
    </xdr:from>
    <xdr:to>
      <xdr:col>26</xdr:col>
      <xdr:colOff>800099</xdr:colOff>
      <xdr:row>123</xdr:row>
      <xdr:rowOff>180975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22126575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132</xdr:row>
      <xdr:rowOff>57150</xdr:rowOff>
    </xdr:from>
    <xdr:to>
      <xdr:col>26</xdr:col>
      <xdr:colOff>819149</xdr:colOff>
      <xdr:row>142</xdr:row>
      <xdr:rowOff>19050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9700" y="25584150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150</xdr:row>
      <xdr:rowOff>66675</xdr:rowOff>
    </xdr:from>
    <xdr:to>
      <xdr:col>26</xdr:col>
      <xdr:colOff>809624</xdr:colOff>
      <xdr:row>160</xdr:row>
      <xdr:rowOff>28575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0175" y="29022675"/>
          <a:ext cx="1981199" cy="1866900"/>
        </a:xfrm>
        <a:prstGeom prst="rect">
          <a:avLst/>
        </a:prstGeom>
      </xdr:spPr>
    </xdr:pic>
    <xdr:clientData/>
  </xdr:twoCellAnchor>
  <xdr:twoCellAnchor editAs="oneCell">
    <xdr:from>
      <xdr:col>21</xdr:col>
      <xdr:colOff>44449</xdr:colOff>
      <xdr:row>6</xdr:row>
      <xdr:rowOff>47623</xdr:rowOff>
    </xdr:from>
    <xdr:to>
      <xdr:col>23</xdr:col>
      <xdr:colOff>793750</xdr:colOff>
      <xdr:row>15</xdr:row>
      <xdr:rowOff>180974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9599" y="1571623"/>
          <a:ext cx="1968501" cy="1847851"/>
        </a:xfrm>
        <a:prstGeom prst="rect">
          <a:avLst/>
        </a:prstGeom>
      </xdr:spPr>
    </xdr:pic>
    <xdr:clientData/>
  </xdr:twoCellAnchor>
  <xdr:twoCellAnchor editAs="oneCell">
    <xdr:from>
      <xdr:col>27</xdr:col>
      <xdr:colOff>41274</xdr:colOff>
      <xdr:row>6</xdr:row>
      <xdr:rowOff>38099</xdr:rowOff>
    </xdr:from>
    <xdr:to>
      <xdr:col>29</xdr:col>
      <xdr:colOff>841375</xdr:colOff>
      <xdr:row>16</xdr:row>
      <xdr:rowOff>9525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0274" y="1562099"/>
          <a:ext cx="2019301" cy="1876426"/>
        </a:xfrm>
        <a:prstGeom prst="rect">
          <a:avLst/>
        </a:prstGeom>
      </xdr:spPr>
    </xdr:pic>
    <xdr:clientData/>
  </xdr:twoCellAnchor>
  <xdr:twoCellAnchor editAs="oneCell">
    <xdr:from>
      <xdr:col>21</xdr:col>
      <xdr:colOff>25400</xdr:colOff>
      <xdr:row>24</xdr:row>
      <xdr:rowOff>57149</xdr:rowOff>
    </xdr:from>
    <xdr:to>
      <xdr:col>23</xdr:col>
      <xdr:colOff>800100</xdr:colOff>
      <xdr:row>34</xdr:row>
      <xdr:rowOff>28575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0550" y="5010149"/>
          <a:ext cx="1993900" cy="1876426"/>
        </a:xfrm>
        <a:prstGeom prst="rect">
          <a:avLst/>
        </a:prstGeom>
      </xdr:spPr>
    </xdr:pic>
    <xdr:clientData/>
  </xdr:twoCellAnchor>
  <xdr:twoCellAnchor editAs="oneCell">
    <xdr:from>
      <xdr:col>27</xdr:col>
      <xdr:colOff>50800</xdr:colOff>
      <xdr:row>24</xdr:row>
      <xdr:rowOff>95249</xdr:rowOff>
    </xdr:from>
    <xdr:to>
      <xdr:col>29</xdr:col>
      <xdr:colOff>876300</xdr:colOff>
      <xdr:row>34</xdr:row>
      <xdr:rowOff>38100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9800" y="5048249"/>
          <a:ext cx="2044700" cy="1847851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42</xdr:row>
      <xdr:rowOff>95250</xdr:rowOff>
    </xdr:from>
    <xdr:to>
      <xdr:col>23</xdr:col>
      <xdr:colOff>793750</xdr:colOff>
      <xdr:row>52</xdr:row>
      <xdr:rowOff>19050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300" y="8477250"/>
          <a:ext cx="1955800" cy="1828800"/>
        </a:xfrm>
        <a:prstGeom prst="rect">
          <a:avLst/>
        </a:prstGeom>
      </xdr:spPr>
    </xdr:pic>
    <xdr:clientData/>
  </xdr:twoCellAnchor>
  <xdr:twoCellAnchor editAs="oneCell">
    <xdr:from>
      <xdr:col>27</xdr:col>
      <xdr:colOff>53975</xdr:colOff>
      <xdr:row>42</xdr:row>
      <xdr:rowOff>76199</xdr:rowOff>
    </xdr:from>
    <xdr:to>
      <xdr:col>29</xdr:col>
      <xdr:colOff>892175</xdr:colOff>
      <xdr:row>52</xdr:row>
      <xdr:rowOff>47624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2975" y="8458199"/>
          <a:ext cx="2057400" cy="1876425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60</xdr:row>
      <xdr:rowOff>95250</xdr:rowOff>
    </xdr:from>
    <xdr:to>
      <xdr:col>23</xdr:col>
      <xdr:colOff>790575</xdr:colOff>
      <xdr:row>70</xdr:row>
      <xdr:rowOff>19050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1906250"/>
          <a:ext cx="1971675" cy="1828800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47624</xdr:colOff>
      <xdr:row>60</xdr:row>
      <xdr:rowOff>69055</xdr:rowOff>
    </xdr:from>
    <xdr:to>
      <xdr:col>29</xdr:col>
      <xdr:colOff>882649</xdr:colOff>
      <xdr:row>70</xdr:row>
      <xdr:rowOff>9525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624" y="11880055"/>
          <a:ext cx="2054225" cy="1845470"/>
        </a:xfrm>
        <a:prstGeom prst="rect">
          <a:avLst/>
        </a:prstGeom>
      </xdr:spPr>
    </xdr:pic>
    <xdr:clientData/>
  </xdr:twoCellAnchor>
  <xdr:twoCellAnchor editAs="oneCell">
    <xdr:from>
      <xdr:col>21</xdr:col>
      <xdr:colOff>53977</xdr:colOff>
      <xdr:row>78</xdr:row>
      <xdr:rowOff>76201</xdr:rowOff>
    </xdr:from>
    <xdr:to>
      <xdr:col>23</xdr:col>
      <xdr:colOff>819150</xdr:colOff>
      <xdr:row>88</xdr:row>
      <xdr:rowOff>9525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9127" y="15316201"/>
          <a:ext cx="1984373" cy="1838324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28574</xdr:colOff>
      <xdr:row>78</xdr:row>
      <xdr:rowOff>102393</xdr:rowOff>
    </xdr:from>
    <xdr:to>
      <xdr:col>29</xdr:col>
      <xdr:colOff>882649</xdr:colOff>
      <xdr:row>88</xdr:row>
      <xdr:rowOff>28574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7574" y="15342393"/>
          <a:ext cx="2073275" cy="1831181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96</xdr:row>
      <xdr:rowOff>38100</xdr:rowOff>
    </xdr:from>
    <xdr:to>
      <xdr:col>23</xdr:col>
      <xdr:colOff>803275</xdr:colOff>
      <xdr:row>105</xdr:row>
      <xdr:rowOff>171450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5" y="18707100"/>
          <a:ext cx="1993900" cy="1847850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96</xdr:row>
      <xdr:rowOff>85724</xdr:rowOff>
    </xdr:from>
    <xdr:to>
      <xdr:col>29</xdr:col>
      <xdr:colOff>879475</xdr:colOff>
      <xdr:row>105</xdr:row>
      <xdr:rowOff>180975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7575" y="18754724"/>
          <a:ext cx="2070100" cy="1809751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114</xdr:row>
      <xdr:rowOff>85725</xdr:rowOff>
    </xdr:from>
    <xdr:to>
      <xdr:col>23</xdr:col>
      <xdr:colOff>790575</xdr:colOff>
      <xdr:row>124</xdr:row>
      <xdr:rowOff>9525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22183725"/>
          <a:ext cx="1990725" cy="1828800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114</xdr:row>
      <xdr:rowOff>47624</xdr:rowOff>
    </xdr:from>
    <xdr:to>
      <xdr:col>29</xdr:col>
      <xdr:colOff>863600</xdr:colOff>
      <xdr:row>123</xdr:row>
      <xdr:rowOff>180975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7100" y="22145624"/>
          <a:ext cx="2044700" cy="1847851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132</xdr:row>
      <xdr:rowOff>66676</xdr:rowOff>
    </xdr:from>
    <xdr:to>
      <xdr:col>23</xdr:col>
      <xdr:colOff>800099</xdr:colOff>
      <xdr:row>142</xdr:row>
      <xdr:rowOff>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25593676"/>
          <a:ext cx="1981199" cy="1838324"/>
        </a:xfrm>
        <a:prstGeom prst="rect">
          <a:avLst/>
        </a:prstGeom>
      </xdr:spPr>
    </xdr:pic>
    <xdr:clientData/>
  </xdr:twoCellAnchor>
  <xdr:twoCellAnchor editAs="oneCell">
    <xdr:from>
      <xdr:col>27</xdr:col>
      <xdr:colOff>15875</xdr:colOff>
      <xdr:row>132</xdr:row>
      <xdr:rowOff>76200</xdr:rowOff>
    </xdr:from>
    <xdr:to>
      <xdr:col>29</xdr:col>
      <xdr:colOff>866775</xdr:colOff>
      <xdr:row>142</xdr:row>
      <xdr:rowOff>9525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4875" y="25603200"/>
          <a:ext cx="2070100" cy="1838325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150</xdr:row>
      <xdr:rowOff>66675</xdr:rowOff>
    </xdr:from>
    <xdr:to>
      <xdr:col>23</xdr:col>
      <xdr:colOff>815975</xdr:colOff>
      <xdr:row>159</xdr:row>
      <xdr:rowOff>152400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29022675"/>
          <a:ext cx="1958975" cy="1800225"/>
        </a:xfrm>
        <a:prstGeom prst="rect">
          <a:avLst/>
        </a:prstGeom>
      </xdr:spPr>
    </xdr:pic>
    <xdr:clientData/>
  </xdr:twoCellAnchor>
  <xdr:twoCellAnchor editAs="oneCell">
    <xdr:from>
      <xdr:col>27</xdr:col>
      <xdr:colOff>60325</xdr:colOff>
      <xdr:row>150</xdr:row>
      <xdr:rowOff>104775</xdr:rowOff>
    </xdr:from>
    <xdr:to>
      <xdr:col>29</xdr:col>
      <xdr:colOff>860425</xdr:colOff>
      <xdr:row>160</xdr:row>
      <xdr:rowOff>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9325" y="29060775"/>
          <a:ext cx="2019300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28"/>
  <sheetViews>
    <sheetView tabSelected="1" topLeftCell="A10" workbookViewId="0">
      <selection activeCell="I23" sqref="I23"/>
    </sheetView>
  </sheetViews>
  <sheetFormatPr defaultRowHeight="15" x14ac:dyDescent="0.25"/>
  <cols>
    <col min="1" max="1" width="14.7109375" bestFit="1" customWidth="1"/>
    <col min="2" max="2" width="9.140625" customWidth="1"/>
    <col min="3" max="3" width="13.42578125" customWidth="1"/>
    <col min="5" max="5" width="15.85546875" customWidth="1"/>
    <col min="6" max="6" width="11.5703125" bestFit="1" customWidth="1"/>
    <col min="7" max="7" width="12.28515625" bestFit="1" customWidth="1"/>
    <col min="8" max="8" width="14.42578125" customWidth="1"/>
    <col min="9" max="9" width="16.42578125" bestFit="1" customWidth="1"/>
    <col min="11" max="11" width="13.42578125" customWidth="1"/>
    <col min="12" max="12" width="14.85546875" customWidth="1"/>
  </cols>
  <sheetData>
    <row r="2" spans="1:15" x14ac:dyDescent="0.25">
      <c r="A2" s="16"/>
      <c r="B2" s="16"/>
      <c r="C2" s="16"/>
      <c r="D2" s="16"/>
      <c r="E2" s="49" t="s">
        <v>62</v>
      </c>
      <c r="F2" s="48"/>
      <c r="G2" s="48"/>
      <c r="H2" s="48"/>
      <c r="I2" s="48"/>
      <c r="J2" s="48"/>
      <c r="K2" s="16"/>
      <c r="L2" s="16"/>
      <c r="M2" s="16"/>
    </row>
    <row r="3" spans="1:15" x14ac:dyDescent="0.25">
      <c r="A3" s="16"/>
      <c r="B3" s="16"/>
      <c r="C3" s="16"/>
      <c r="D3" s="16"/>
      <c r="E3" s="49" t="s">
        <v>114</v>
      </c>
      <c r="F3" s="49"/>
      <c r="G3" s="49"/>
      <c r="H3" s="48"/>
      <c r="I3" s="48"/>
      <c r="J3" s="48"/>
      <c r="K3" s="16"/>
      <c r="L3" s="16"/>
      <c r="M3" s="16"/>
    </row>
    <row r="4" spans="1:15" ht="15.75" thickBot="1" x14ac:dyDescent="0.3"/>
    <row r="5" spans="1:15" x14ac:dyDescent="0.25">
      <c r="B5" s="101" t="s">
        <v>59</v>
      </c>
      <c r="C5" s="102"/>
      <c r="D5" s="102"/>
      <c r="E5" s="102"/>
      <c r="F5" s="103"/>
    </row>
    <row r="6" spans="1:15" ht="15.75" thickBot="1" x14ac:dyDescent="0.3">
      <c r="B6" s="104"/>
      <c r="C6" s="105"/>
      <c r="D6" s="105"/>
      <c r="E6" s="105"/>
      <c r="F6" s="106"/>
      <c r="I6" s="52"/>
    </row>
    <row r="7" spans="1:15" ht="15.75" thickBot="1" x14ac:dyDescent="0.3">
      <c r="B7" s="97" t="s">
        <v>51</v>
      </c>
      <c r="C7" s="98"/>
      <c r="E7" s="99" t="s">
        <v>52</v>
      </c>
      <c r="F7" s="100"/>
      <c r="O7" s="1"/>
    </row>
    <row r="8" spans="1:15" x14ac:dyDescent="0.25">
      <c r="B8" s="53" t="s">
        <v>1</v>
      </c>
      <c r="C8" s="54" t="s">
        <v>18</v>
      </c>
      <c r="E8" s="55" t="s">
        <v>2</v>
      </c>
      <c r="F8" s="54" t="s">
        <v>19</v>
      </c>
      <c r="I8" s="27" t="s">
        <v>55</v>
      </c>
      <c r="K8" s="110" t="s">
        <v>63</v>
      </c>
      <c r="L8" s="111"/>
      <c r="M8" s="112"/>
    </row>
    <row r="9" spans="1:15" ht="15.75" thickBot="1" x14ac:dyDescent="0.3">
      <c r="B9" s="50">
        <v>5.5</v>
      </c>
      <c r="C9" s="50">
        <v>25</v>
      </c>
      <c r="D9" s="2"/>
      <c r="E9" s="51">
        <v>40</v>
      </c>
      <c r="F9" s="50">
        <v>25</v>
      </c>
      <c r="I9" s="28" t="s">
        <v>60</v>
      </c>
      <c r="K9" s="113"/>
      <c r="L9" s="114"/>
      <c r="M9" s="115"/>
    </row>
    <row r="10" spans="1:15" ht="15.75" thickBot="1" x14ac:dyDescent="0.3">
      <c r="I10" s="28" t="s">
        <v>56</v>
      </c>
      <c r="K10" s="113"/>
      <c r="L10" s="114"/>
      <c r="M10" s="115"/>
    </row>
    <row r="11" spans="1:15" ht="15.75" thickBot="1" x14ac:dyDescent="0.3">
      <c r="A11" s="94" t="s">
        <v>58</v>
      </c>
      <c r="B11" s="95"/>
      <c r="C11" s="95"/>
      <c r="D11" s="95"/>
      <c r="E11" s="95"/>
      <c r="F11" s="95"/>
      <c r="G11" s="96"/>
      <c r="I11" s="29" t="s">
        <v>57</v>
      </c>
      <c r="K11" s="116"/>
      <c r="L11" s="117"/>
      <c r="M11" s="118"/>
    </row>
    <row r="12" spans="1:15" x14ac:dyDescent="0.25">
      <c r="A12" s="32" t="s">
        <v>0</v>
      </c>
      <c r="B12" s="33"/>
      <c r="C12" s="34" t="s">
        <v>3</v>
      </c>
      <c r="D12" s="33"/>
      <c r="E12" s="35" t="s">
        <v>4</v>
      </c>
      <c r="F12" s="36"/>
      <c r="G12" s="37" t="s">
        <v>23</v>
      </c>
      <c r="I12" s="30" t="s">
        <v>17</v>
      </c>
      <c r="K12" s="107" t="s">
        <v>22</v>
      </c>
      <c r="L12" s="108"/>
      <c r="M12" s="109"/>
    </row>
    <row r="13" spans="1:15" ht="15.75" thickBot="1" x14ac:dyDescent="0.3">
      <c r="A13" s="32" t="s">
        <v>6</v>
      </c>
      <c r="B13" s="33"/>
      <c r="C13" s="34" t="s">
        <v>7</v>
      </c>
      <c r="D13" s="33"/>
      <c r="E13" s="35" t="s">
        <v>7</v>
      </c>
      <c r="F13" s="36"/>
      <c r="G13" s="37" t="s">
        <v>24</v>
      </c>
      <c r="I13" s="31" t="s">
        <v>16</v>
      </c>
      <c r="K13" s="40" t="s">
        <v>53</v>
      </c>
      <c r="L13" s="43" t="s">
        <v>54</v>
      </c>
      <c r="M13" s="46" t="s">
        <v>61</v>
      </c>
    </row>
    <row r="14" spans="1:15" x14ac:dyDescent="0.25">
      <c r="A14" s="56">
        <v>0</v>
      </c>
      <c r="B14" s="38"/>
      <c r="C14" s="59">
        <f>B9</f>
        <v>5.5</v>
      </c>
      <c r="D14" s="38"/>
      <c r="E14" s="59">
        <f>E9</f>
        <v>40</v>
      </c>
      <c r="F14" s="38"/>
      <c r="G14" s="56" t="s">
        <v>5</v>
      </c>
      <c r="I14" s="5">
        <v>1.5</v>
      </c>
      <c r="K14" s="41" t="s">
        <v>7</v>
      </c>
      <c r="L14" s="44" t="s">
        <v>7</v>
      </c>
      <c r="M14" s="47" t="s">
        <v>16</v>
      </c>
      <c r="N14" s="36"/>
    </row>
    <row r="15" spans="1:15" ht="15.75" thickBot="1" x14ac:dyDescent="0.3">
      <c r="A15" s="57">
        <v>1</v>
      </c>
      <c r="B15" s="38"/>
      <c r="C15" s="60">
        <f>$B$9*(1+$C$9/100*COS(2*PI()/8*(A15)))</f>
        <v>6.4722718241315036</v>
      </c>
      <c r="D15" s="38"/>
      <c r="E15" s="60">
        <f>$E$9*(1+$F$9/100*SIN(2*PI()/8*A15))</f>
        <v>47.071067811865476</v>
      </c>
      <c r="F15" s="38"/>
      <c r="G15" s="57" t="s">
        <v>8</v>
      </c>
      <c r="I15" s="6">
        <v>2</v>
      </c>
      <c r="K15" s="42">
        <f>Sheet3!O40</f>
        <v>5.7387263279268836</v>
      </c>
      <c r="L15" s="45">
        <f>Sheet3!P40</f>
        <v>40.514097837161472</v>
      </c>
      <c r="M15" s="73">
        <f>Sheet3!O41</f>
        <v>1.4683526388533963</v>
      </c>
      <c r="N15" s="36"/>
    </row>
    <row r="16" spans="1:15" x14ac:dyDescent="0.25">
      <c r="A16" s="57">
        <v>2</v>
      </c>
      <c r="B16" s="38"/>
      <c r="C16" s="60">
        <f t="shared" ref="C16:C22" si="0">$B$9*(1+$C$9/100*COS(2*PI()/8*(A16)))</f>
        <v>5.5</v>
      </c>
      <c r="D16" s="38"/>
      <c r="E16" s="60">
        <f t="shared" ref="E16:E22" si="1">$E$9*(1+$F$9/100*SIN(2*PI()/8*A16))</f>
        <v>50</v>
      </c>
      <c r="F16" s="38"/>
      <c r="G16" s="57" t="s">
        <v>9</v>
      </c>
      <c r="I16" s="6">
        <v>2</v>
      </c>
    </row>
    <row r="17" spans="1:18" ht="15.75" thickBot="1" x14ac:dyDescent="0.3">
      <c r="A17" s="57">
        <v>3</v>
      </c>
      <c r="B17" s="38"/>
      <c r="C17" s="60">
        <f t="shared" si="0"/>
        <v>4.5277281758684973</v>
      </c>
      <c r="D17" s="38"/>
      <c r="E17" s="60">
        <f t="shared" si="1"/>
        <v>47.071067811865476</v>
      </c>
      <c r="F17" s="38"/>
      <c r="G17" s="57" t="s">
        <v>10</v>
      </c>
      <c r="I17" s="6">
        <v>2</v>
      </c>
      <c r="K17" s="79" t="s">
        <v>116</v>
      </c>
      <c r="L17" s="79"/>
      <c r="M17" s="36"/>
    </row>
    <row r="18" spans="1:18" ht="15.75" thickBot="1" x14ac:dyDescent="0.3">
      <c r="A18" s="57">
        <v>4</v>
      </c>
      <c r="B18" s="38"/>
      <c r="C18" s="60">
        <f t="shared" si="0"/>
        <v>4.125</v>
      </c>
      <c r="D18" s="38"/>
      <c r="E18" s="60">
        <f t="shared" si="1"/>
        <v>40</v>
      </c>
      <c r="F18" s="38"/>
      <c r="G18" s="57" t="s">
        <v>11</v>
      </c>
      <c r="I18" s="6">
        <v>3</v>
      </c>
      <c r="K18" s="76" t="str">
        <f>Sheet3!O44</f>
        <v>Everything OK, minima found</v>
      </c>
      <c r="L18" s="77"/>
      <c r="M18" s="77"/>
      <c r="N18" s="77"/>
      <c r="O18" s="77"/>
      <c r="P18" s="77"/>
      <c r="Q18" s="77"/>
      <c r="R18" s="78"/>
    </row>
    <row r="19" spans="1:18" x14ac:dyDescent="0.25">
      <c r="A19" s="57">
        <v>5</v>
      </c>
      <c r="B19" s="38"/>
      <c r="C19" s="60">
        <f t="shared" si="0"/>
        <v>4.5277281758684964</v>
      </c>
      <c r="D19" s="38"/>
      <c r="E19" s="60">
        <f t="shared" si="1"/>
        <v>32.928932188134524</v>
      </c>
      <c r="F19" s="38"/>
      <c r="G19" s="57" t="s">
        <v>12</v>
      </c>
      <c r="I19" s="6">
        <v>2.5</v>
      </c>
      <c r="K19" s="36"/>
      <c r="L19" s="36"/>
      <c r="M19" s="36"/>
    </row>
    <row r="20" spans="1:18" x14ac:dyDescent="0.25">
      <c r="A20" s="57">
        <v>6</v>
      </c>
      <c r="B20" s="38"/>
      <c r="C20" s="60">
        <f t="shared" si="0"/>
        <v>5.5</v>
      </c>
      <c r="D20" s="38"/>
      <c r="E20" s="60">
        <f t="shared" si="1"/>
        <v>30</v>
      </c>
      <c r="F20" s="38"/>
      <c r="G20" s="57" t="s">
        <v>13</v>
      </c>
      <c r="I20" s="6">
        <v>2</v>
      </c>
      <c r="K20" s="36"/>
      <c r="L20" s="36"/>
      <c r="M20" s="36"/>
    </row>
    <row r="21" spans="1:18" x14ac:dyDescent="0.25">
      <c r="A21" s="57">
        <v>7</v>
      </c>
      <c r="B21" s="38"/>
      <c r="C21" s="60">
        <f t="shared" si="0"/>
        <v>6.4722718241315018</v>
      </c>
      <c r="D21" s="38"/>
      <c r="E21" s="60">
        <f t="shared" si="1"/>
        <v>32.928932188134524</v>
      </c>
      <c r="F21" s="38"/>
      <c r="G21" s="57" t="s">
        <v>14</v>
      </c>
      <c r="I21" s="6">
        <v>2</v>
      </c>
      <c r="K21" s="36"/>
      <c r="L21" s="36"/>
      <c r="M21" s="36"/>
    </row>
    <row r="22" spans="1:18" ht="15.75" thickBot="1" x14ac:dyDescent="0.3">
      <c r="A22" s="58">
        <v>8</v>
      </c>
      <c r="B22" s="39"/>
      <c r="C22" s="61">
        <f t="shared" si="0"/>
        <v>6.875</v>
      </c>
      <c r="D22" s="39"/>
      <c r="E22" s="61">
        <f t="shared" si="1"/>
        <v>39.999999999999993</v>
      </c>
      <c r="F22" s="39"/>
      <c r="G22" s="58" t="s">
        <v>15</v>
      </c>
      <c r="I22" s="7">
        <v>2</v>
      </c>
      <c r="K22" s="36"/>
      <c r="L22" s="36"/>
      <c r="M22" s="36"/>
    </row>
    <row r="23" spans="1:18" x14ac:dyDescent="0.25">
      <c r="M23" s="36"/>
      <c r="N23" s="36"/>
    </row>
    <row r="25" spans="1:18" x14ac:dyDescent="0.25">
      <c r="C25" s="88" t="s">
        <v>64</v>
      </c>
      <c r="D25" s="86">
        <v>0.39</v>
      </c>
      <c r="E25" s="88" t="s">
        <v>68</v>
      </c>
      <c r="F25" s="52">
        <v>2000</v>
      </c>
      <c r="G25" s="87" t="s">
        <v>110</v>
      </c>
      <c r="H25" s="88" t="s">
        <v>107</v>
      </c>
      <c r="I25" s="89">
        <v>6.41</v>
      </c>
      <c r="J25" s="90" t="s">
        <v>69</v>
      </c>
    </row>
    <row r="26" spans="1:18" x14ac:dyDescent="0.25">
      <c r="C26" s="84" t="s">
        <v>65</v>
      </c>
      <c r="D26" s="65" t="s">
        <v>70</v>
      </c>
      <c r="E26" s="91" t="s">
        <v>67</v>
      </c>
      <c r="F26" s="36">
        <v>45</v>
      </c>
      <c r="G26" s="92" t="s">
        <v>108</v>
      </c>
    </row>
    <row r="27" spans="1:18" x14ac:dyDescent="0.25">
      <c r="E27" s="84" t="s">
        <v>66</v>
      </c>
      <c r="F27" s="65">
        <v>60</v>
      </c>
      <c r="G27" s="93" t="s">
        <v>109</v>
      </c>
    </row>
    <row r="28" spans="1:18" x14ac:dyDescent="0.25">
      <c r="E28" s="127" t="s">
        <v>122</v>
      </c>
      <c r="F28" s="126">
        <v>1.6</v>
      </c>
      <c r="G28" s="90" t="s">
        <v>123</v>
      </c>
    </row>
  </sheetData>
  <mergeCells count="6">
    <mergeCell ref="A11:G11"/>
    <mergeCell ref="B7:C7"/>
    <mergeCell ref="E7:F7"/>
    <mergeCell ref="B5:F6"/>
    <mergeCell ref="K12:M12"/>
    <mergeCell ref="K8:M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13"/>
  <sheetViews>
    <sheetView workbookViewId="0">
      <selection activeCell="F4" sqref="F4"/>
    </sheetView>
  </sheetViews>
  <sheetFormatPr defaultRowHeight="15" x14ac:dyDescent="0.25"/>
  <sheetData>
    <row r="2" spans="1:10" x14ac:dyDescent="0.25">
      <c r="A2" t="s">
        <v>30</v>
      </c>
      <c r="J2" t="s">
        <v>31</v>
      </c>
    </row>
    <row r="3" spans="1:10" x14ac:dyDescent="0.25">
      <c r="B3" s="3" t="s">
        <v>25</v>
      </c>
      <c r="C3" s="3" t="s">
        <v>26</v>
      </c>
      <c r="D3" s="3" t="s">
        <v>27</v>
      </c>
      <c r="E3" s="3" t="s">
        <v>3</v>
      </c>
      <c r="F3" s="3" t="s">
        <v>4</v>
      </c>
      <c r="G3" s="3" t="s">
        <v>28</v>
      </c>
      <c r="J3" s="3" t="s">
        <v>29</v>
      </c>
    </row>
    <row r="4" spans="1:10" x14ac:dyDescent="0.25">
      <c r="B4" s="9">
        <f>'CD Exp_Dev'!C14*'CD Exp_Dev'!C14</f>
        <v>30.25</v>
      </c>
      <c r="C4" s="9">
        <f>'CD Exp_Dev'!E14*'CD Exp_Dev'!E14</f>
        <v>1600</v>
      </c>
      <c r="D4" s="10">
        <f>'CD Exp_Dev'!C14*'CD Exp_Dev'!E14</f>
        <v>220</v>
      </c>
      <c r="E4" s="9">
        <f>'CD Exp_Dev'!C14</f>
        <v>5.5</v>
      </c>
      <c r="F4" s="9">
        <f>'CD Exp_Dev'!E14</f>
        <v>40</v>
      </c>
      <c r="G4" s="10">
        <v>1</v>
      </c>
      <c r="J4" s="11">
        <f>'CD Exp_Dev'!I14</f>
        <v>1.5</v>
      </c>
    </row>
    <row r="5" spans="1:10" x14ac:dyDescent="0.25">
      <c r="B5" s="9">
        <f>'CD Exp_Dev'!C15*'CD Exp_Dev'!C15</f>
        <v>41.89030256544654</v>
      </c>
      <c r="C5" s="9">
        <f>'CD Exp_Dev'!E15*'CD Exp_Dev'!E15</f>
        <v>2215.685424949238</v>
      </c>
      <c r="D5" s="10">
        <f>'CD Exp_Dev'!C15*'CD Exp_Dev'!E15</f>
        <v>304.65674593052029</v>
      </c>
      <c r="E5" s="9">
        <f>'CD Exp_Dev'!C15</f>
        <v>6.4722718241315036</v>
      </c>
      <c r="F5" s="9">
        <f>'CD Exp_Dev'!E15</f>
        <v>47.071067811865476</v>
      </c>
      <c r="G5" s="10">
        <v>1</v>
      </c>
      <c r="J5" s="11">
        <f>'CD Exp_Dev'!I15</f>
        <v>2</v>
      </c>
    </row>
    <row r="6" spans="1:10" x14ac:dyDescent="0.25">
      <c r="B6" s="9">
        <f>'CD Exp_Dev'!C16*'CD Exp_Dev'!C16</f>
        <v>30.25</v>
      </c>
      <c r="C6" s="9">
        <f>'CD Exp_Dev'!E16*'CD Exp_Dev'!E16</f>
        <v>2500</v>
      </c>
      <c r="D6" s="10">
        <f>'CD Exp_Dev'!C16*'CD Exp_Dev'!E16</f>
        <v>275</v>
      </c>
      <c r="E6" s="9">
        <f>'CD Exp_Dev'!C16</f>
        <v>5.5</v>
      </c>
      <c r="F6" s="9">
        <f>'CD Exp_Dev'!E16</f>
        <v>50</v>
      </c>
      <c r="G6" s="10">
        <v>1</v>
      </c>
      <c r="J6" s="11">
        <f>'CD Exp_Dev'!I16</f>
        <v>2</v>
      </c>
    </row>
    <row r="7" spans="1:10" x14ac:dyDescent="0.25">
      <c r="B7" s="9">
        <f>'CD Exp_Dev'!C17*'CD Exp_Dev'!C17</f>
        <v>20.500322434553471</v>
      </c>
      <c r="C7" s="9">
        <f>'CD Exp_Dev'!E17*'CD Exp_Dev'!E17</f>
        <v>2215.685424949238</v>
      </c>
      <c r="D7" s="10">
        <f>'CD Exp_Dev'!C17*'CD Exp_Dev'!E17</f>
        <v>213.125</v>
      </c>
      <c r="E7" s="9">
        <f>'CD Exp_Dev'!C17</f>
        <v>4.5277281758684973</v>
      </c>
      <c r="F7" s="9">
        <f>'CD Exp_Dev'!E17</f>
        <v>47.071067811865476</v>
      </c>
      <c r="G7" s="10">
        <v>1</v>
      </c>
      <c r="J7" s="11">
        <f>'CD Exp_Dev'!I17</f>
        <v>2</v>
      </c>
    </row>
    <row r="8" spans="1:10" x14ac:dyDescent="0.25">
      <c r="B8" s="9">
        <f>'CD Exp_Dev'!C18*'CD Exp_Dev'!C18</f>
        <v>17.015625</v>
      </c>
      <c r="C8" s="9">
        <f>'CD Exp_Dev'!E18*'CD Exp_Dev'!E18</f>
        <v>1600</v>
      </c>
      <c r="D8" s="10">
        <f>'CD Exp_Dev'!C18*'CD Exp_Dev'!E18</f>
        <v>165</v>
      </c>
      <c r="E8" s="9">
        <f>'CD Exp_Dev'!C18</f>
        <v>4.125</v>
      </c>
      <c r="F8" s="9">
        <f>'CD Exp_Dev'!E18</f>
        <v>40</v>
      </c>
      <c r="G8" s="10">
        <v>1</v>
      </c>
      <c r="J8" s="11">
        <f>'CD Exp_Dev'!I18</f>
        <v>3</v>
      </c>
    </row>
    <row r="9" spans="1:10" x14ac:dyDescent="0.25">
      <c r="B9" s="9">
        <f>'CD Exp_Dev'!C19*'CD Exp_Dev'!C19</f>
        <v>20.50032243455346</v>
      </c>
      <c r="C9" s="9">
        <f>'CD Exp_Dev'!E19*'CD Exp_Dev'!E19</f>
        <v>1084.314575050762</v>
      </c>
      <c r="D9" s="10">
        <f>'CD Exp_Dev'!C19*'CD Exp_Dev'!E19</f>
        <v>149.09325406947974</v>
      </c>
      <c r="E9" s="9">
        <f>'CD Exp_Dev'!C19</f>
        <v>4.5277281758684964</v>
      </c>
      <c r="F9" s="9">
        <f>'CD Exp_Dev'!E19</f>
        <v>32.928932188134524</v>
      </c>
      <c r="G9" s="10">
        <v>1</v>
      </c>
      <c r="J9" s="11">
        <f>'CD Exp_Dev'!I19</f>
        <v>2.5</v>
      </c>
    </row>
    <row r="10" spans="1:10" x14ac:dyDescent="0.25">
      <c r="B10" s="9">
        <f>'CD Exp_Dev'!C20*'CD Exp_Dev'!C20</f>
        <v>30.25</v>
      </c>
      <c r="C10" s="9">
        <f>'CD Exp_Dev'!E20*'CD Exp_Dev'!E20</f>
        <v>900</v>
      </c>
      <c r="D10" s="10">
        <f>'CD Exp_Dev'!C20*'CD Exp_Dev'!E20</f>
        <v>165</v>
      </c>
      <c r="E10" s="9">
        <f>'CD Exp_Dev'!C20</f>
        <v>5.5</v>
      </c>
      <c r="F10" s="9">
        <f>'CD Exp_Dev'!E20</f>
        <v>30</v>
      </c>
      <c r="G10" s="10">
        <v>1</v>
      </c>
      <c r="J10" s="11">
        <f>'CD Exp_Dev'!I20</f>
        <v>2</v>
      </c>
    </row>
    <row r="11" spans="1:10" x14ac:dyDescent="0.25">
      <c r="B11" s="9">
        <f>'CD Exp_Dev'!C21*'CD Exp_Dev'!C21</f>
        <v>41.890302565446518</v>
      </c>
      <c r="C11" s="9">
        <f>'CD Exp_Dev'!E21*'CD Exp_Dev'!E21</f>
        <v>1084.314575050762</v>
      </c>
      <c r="D11" s="10">
        <f>'CD Exp_Dev'!C21*'CD Exp_Dev'!E21</f>
        <v>213.12499999999997</v>
      </c>
      <c r="E11" s="9">
        <f>'CD Exp_Dev'!C21</f>
        <v>6.4722718241315018</v>
      </c>
      <c r="F11" s="9">
        <f>'CD Exp_Dev'!E21</f>
        <v>32.928932188134524</v>
      </c>
      <c r="G11" s="10">
        <v>1</v>
      </c>
      <c r="J11" s="11">
        <f>'CD Exp_Dev'!I21</f>
        <v>2</v>
      </c>
    </row>
    <row r="12" spans="1:10" x14ac:dyDescent="0.25">
      <c r="B12" s="9">
        <f>'CD Exp_Dev'!C22*'CD Exp_Dev'!C22</f>
        <v>47.265625</v>
      </c>
      <c r="C12" s="9">
        <f>'CD Exp_Dev'!E22*'CD Exp_Dev'!E22</f>
        <v>1599.9999999999995</v>
      </c>
      <c r="D12" s="10">
        <f>'CD Exp_Dev'!C22*'CD Exp_Dev'!E22</f>
        <v>274.99999999999994</v>
      </c>
      <c r="E12" s="9">
        <f>'CD Exp_Dev'!C22</f>
        <v>6.875</v>
      </c>
      <c r="F12" s="9">
        <f>'CD Exp_Dev'!E22</f>
        <v>39.999999999999993</v>
      </c>
      <c r="G12" s="10">
        <v>1</v>
      </c>
      <c r="J12" s="11">
        <f>'CD Exp_Dev'!I22</f>
        <v>2</v>
      </c>
    </row>
    <row r="13" spans="1:10" x14ac:dyDescent="0.25">
      <c r="B1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52"/>
  <sheetViews>
    <sheetView topLeftCell="A37" workbookViewId="0">
      <selection activeCell="O49" sqref="O49"/>
    </sheetView>
  </sheetViews>
  <sheetFormatPr defaultRowHeight="15" x14ac:dyDescent="0.25"/>
  <cols>
    <col min="1" max="3" width="14.42578125" bestFit="1" customWidth="1"/>
    <col min="4" max="4" width="16.42578125" bestFit="1" customWidth="1"/>
    <col min="5" max="5" width="15.42578125" bestFit="1" customWidth="1"/>
    <col min="6" max="6" width="16.7109375" bestFit="1" customWidth="1"/>
  </cols>
  <sheetData>
    <row r="1" spans="1:17" x14ac:dyDescent="0.25">
      <c r="K1" s="14"/>
      <c r="L1" s="14"/>
      <c r="M1" s="14"/>
      <c r="N1" s="14"/>
      <c r="O1" s="14"/>
      <c r="P1" s="14"/>
    </row>
    <row r="2" spans="1:17" ht="15.75" thickBot="1" x14ac:dyDescent="0.3">
      <c r="A2" s="12"/>
      <c r="B2" s="12" t="s">
        <v>32</v>
      </c>
      <c r="C2" s="12"/>
      <c r="D2" s="12"/>
      <c r="E2" s="12"/>
      <c r="F2" s="12"/>
      <c r="H2" s="3" t="s">
        <v>29</v>
      </c>
      <c r="K2" s="14"/>
      <c r="L2" s="14"/>
      <c r="M2" s="14"/>
      <c r="N2" s="14"/>
      <c r="O2" s="14"/>
      <c r="P2" s="14"/>
    </row>
    <row r="3" spans="1:17" ht="15.75" thickBot="1" x14ac:dyDescent="0.3">
      <c r="A3" s="9">
        <f>Sheet2!B4</f>
        <v>30.25</v>
      </c>
      <c r="B3" s="9">
        <f>Sheet2!C4</f>
        <v>1600</v>
      </c>
      <c r="C3" s="9">
        <f>Sheet2!D4</f>
        <v>220</v>
      </c>
      <c r="D3" s="9">
        <f>Sheet2!E4</f>
        <v>5.5</v>
      </c>
      <c r="E3" s="9">
        <f>Sheet2!F4</f>
        <v>40</v>
      </c>
      <c r="F3" s="9">
        <f>Sheet2!G4</f>
        <v>1</v>
      </c>
      <c r="H3" s="19">
        <f>'CD Exp_Dev'!I14</f>
        <v>1.5</v>
      </c>
      <c r="K3" s="14"/>
      <c r="L3" s="14"/>
      <c r="M3" s="14"/>
      <c r="N3" s="14"/>
      <c r="O3" s="14"/>
      <c r="P3" s="14"/>
    </row>
    <row r="4" spans="1:17" ht="15.75" thickBot="1" x14ac:dyDescent="0.3">
      <c r="A4" s="9">
        <f>Sheet2!B5</f>
        <v>41.89030256544654</v>
      </c>
      <c r="B4" s="9">
        <f>Sheet2!C5</f>
        <v>2215.685424949238</v>
      </c>
      <c r="C4" s="9">
        <f>Sheet2!D5</f>
        <v>304.65674593052029</v>
      </c>
      <c r="D4" s="9">
        <f>Sheet2!E5</f>
        <v>6.4722718241315036</v>
      </c>
      <c r="E4" s="9">
        <f>Sheet2!F5</f>
        <v>47.071067811865476</v>
      </c>
      <c r="F4" s="9">
        <f>Sheet2!G5</f>
        <v>1</v>
      </c>
      <c r="H4" s="19">
        <f>'CD Exp_Dev'!I15</f>
        <v>2</v>
      </c>
      <c r="K4" s="14"/>
      <c r="L4" s="14"/>
      <c r="M4" s="14"/>
      <c r="N4" s="14"/>
      <c r="O4" s="14"/>
      <c r="P4" s="14"/>
    </row>
    <row r="5" spans="1:17" ht="15.75" thickBot="1" x14ac:dyDescent="0.3">
      <c r="A5" s="9">
        <f>Sheet2!B6</f>
        <v>30.25</v>
      </c>
      <c r="B5" s="9">
        <f>Sheet2!C6</f>
        <v>2500</v>
      </c>
      <c r="C5" s="9">
        <f>Sheet2!D6</f>
        <v>275</v>
      </c>
      <c r="D5" s="9">
        <f>Sheet2!E6</f>
        <v>5.5</v>
      </c>
      <c r="E5" s="9">
        <f>Sheet2!F6</f>
        <v>50</v>
      </c>
      <c r="F5" s="9">
        <f>Sheet2!G6</f>
        <v>1</v>
      </c>
      <c r="H5" s="19">
        <f>'CD Exp_Dev'!I16</f>
        <v>2</v>
      </c>
      <c r="K5" s="14"/>
      <c r="L5" s="14"/>
      <c r="M5" s="14"/>
      <c r="N5" s="14"/>
      <c r="O5" s="14"/>
      <c r="P5" s="14"/>
    </row>
    <row r="6" spans="1:17" ht="15.75" thickBot="1" x14ac:dyDescent="0.3">
      <c r="A6" s="9">
        <f>Sheet2!B7</f>
        <v>20.500322434553471</v>
      </c>
      <c r="B6" s="9">
        <f>Sheet2!C7</f>
        <v>2215.685424949238</v>
      </c>
      <c r="C6" s="9">
        <f>Sheet2!D7</f>
        <v>213.125</v>
      </c>
      <c r="D6" s="9">
        <f>Sheet2!E7</f>
        <v>4.5277281758684973</v>
      </c>
      <c r="E6" s="9">
        <f>Sheet2!F7</f>
        <v>47.071067811865476</v>
      </c>
      <c r="F6" s="9">
        <f>Sheet2!G7</f>
        <v>1</v>
      </c>
      <c r="H6" s="19">
        <f>'CD Exp_Dev'!I17</f>
        <v>2</v>
      </c>
      <c r="K6" s="14"/>
      <c r="L6" s="14"/>
      <c r="M6" s="14"/>
      <c r="N6" s="14"/>
      <c r="O6" s="14"/>
      <c r="P6" s="14"/>
    </row>
    <row r="7" spans="1:17" ht="15.75" thickBot="1" x14ac:dyDescent="0.3">
      <c r="A7" s="9">
        <f>Sheet2!B8</f>
        <v>17.015625</v>
      </c>
      <c r="B7" s="9">
        <f>Sheet2!C8</f>
        <v>1600</v>
      </c>
      <c r="C7" s="9">
        <f>Sheet2!D8</f>
        <v>165</v>
      </c>
      <c r="D7" s="9">
        <f>Sheet2!E8</f>
        <v>4.125</v>
      </c>
      <c r="E7" s="9">
        <f>Sheet2!F8</f>
        <v>40</v>
      </c>
      <c r="F7" s="9">
        <f>Sheet2!G8</f>
        <v>1</v>
      </c>
      <c r="H7" s="19">
        <f>'CD Exp_Dev'!I18</f>
        <v>3</v>
      </c>
      <c r="K7" s="14"/>
      <c r="L7" s="14"/>
      <c r="M7" s="14"/>
      <c r="N7" s="14"/>
      <c r="O7" s="14"/>
      <c r="P7" s="14"/>
    </row>
    <row r="8" spans="1:17" ht="15.75" thickBot="1" x14ac:dyDescent="0.3">
      <c r="A8" s="9">
        <f>Sheet2!B9</f>
        <v>20.50032243455346</v>
      </c>
      <c r="B8" s="9">
        <f>Sheet2!C9</f>
        <v>1084.314575050762</v>
      </c>
      <c r="C8" s="9">
        <f>Sheet2!D9</f>
        <v>149.09325406947974</v>
      </c>
      <c r="D8" s="9">
        <f>Sheet2!E9</f>
        <v>4.5277281758684964</v>
      </c>
      <c r="E8" s="9">
        <f>Sheet2!F9</f>
        <v>32.928932188134524</v>
      </c>
      <c r="F8" s="9">
        <f>Sheet2!G9</f>
        <v>1</v>
      </c>
      <c r="H8" s="19">
        <f>'CD Exp_Dev'!I19</f>
        <v>2.5</v>
      </c>
      <c r="K8" s="14"/>
      <c r="L8" s="14"/>
      <c r="M8" s="14"/>
      <c r="N8" s="14"/>
      <c r="O8" s="14"/>
      <c r="P8" s="14"/>
    </row>
    <row r="9" spans="1:17" ht="15.75" thickBot="1" x14ac:dyDescent="0.3">
      <c r="A9" s="9">
        <f>Sheet2!B10</f>
        <v>30.25</v>
      </c>
      <c r="B9" s="9">
        <f>Sheet2!C10</f>
        <v>900</v>
      </c>
      <c r="C9" s="9">
        <f>Sheet2!D10</f>
        <v>165</v>
      </c>
      <c r="D9" s="9">
        <f>Sheet2!E10</f>
        <v>5.5</v>
      </c>
      <c r="E9" s="9">
        <f>Sheet2!F10</f>
        <v>30</v>
      </c>
      <c r="F9" s="9">
        <f>Sheet2!G10</f>
        <v>1</v>
      </c>
      <c r="H9" s="19">
        <f>'CD Exp_Dev'!I20</f>
        <v>2</v>
      </c>
      <c r="K9" s="14"/>
      <c r="L9" s="14"/>
      <c r="M9" s="14"/>
      <c r="N9" s="14"/>
      <c r="O9" s="14"/>
      <c r="P9" s="14"/>
    </row>
    <row r="10" spans="1:17" ht="15.75" thickBot="1" x14ac:dyDescent="0.3">
      <c r="A10" s="9">
        <f>Sheet2!B11</f>
        <v>41.890302565446518</v>
      </c>
      <c r="B10" s="9">
        <f>Sheet2!C11</f>
        <v>1084.314575050762</v>
      </c>
      <c r="C10" s="9">
        <f>Sheet2!D11</f>
        <v>213.12499999999997</v>
      </c>
      <c r="D10" s="9">
        <f>Sheet2!E11</f>
        <v>6.4722718241315018</v>
      </c>
      <c r="E10" s="9">
        <f>Sheet2!F11</f>
        <v>32.928932188134524</v>
      </c>
      <c r="F10" s="9">
        <f>Sheet2!G11</f>
        <v>1</v>
      </c>
      <c r="H10" s="19">
        <f>'CD Exp_Dev'!I21</f>
        <v>2</v>
      </c>
      <c r="K10" s="14"/>
      <c r="L10" s="14"/>
      <c r="M10" s="14"/>
      <c r="N10" s="14"/>
      <c r="O10" s="14"/>
      <c r="P10" s="14"/>
    </row>
    <row r="11" spans="1:17" x14ac:dyDescent="0.25">
      <c r="A11" s="9">
        <f>Sheet2!B12</f>
        <v>47.265625</v>
      </c>
      <c r="B11" s="9">
        <f>Sheet2!C12</f>
        <v>1599.9999999999995</v>
      </c>
      <c r="C11" s="9">
        <f>Sheet2!D12</f>
        <v>274.99999999999994</v>
      </c>
      <c r="D11" s="9">
        <f>Sheet2!E12</f>
        <v>6.875</v>
      </c>
      <c r="E11" s="9">
        <f>Sheet2!F12</f>
        <v>39.999999999999993</v>
      </c>
      <c r="F11" s="9">
        <f>Sheet2!G12</f>
        <v>1</v>
      </c>
      <c r="H11" s="19">
        <f>'CD Exp_Dev'!I22</f>
        <v>2</v>
      </c>
      <c r="K11" s="14"/>
      <c r="L11" s="14"/>
      <c r="M11" s="14"/>
      <c r="N11" s="14"/>
      <c r="O11" s="14"/>
      <c r="P11" s="14"/>
    </row>
    <row r="12" spans="1:17" x14ac:dyDescent="0.25">
      <c r="K12" s="14"/>
      <c r="L12" s="14"/>
      <c r="M12" s="14"/>
      <c r="N12" s="14"/>
      <c r="O12" s="14"/>
      <c r="P12" s="14"/>
    </row>
    <row r="13" spans="1:17" x14ac:dyDescent="0.25">
      <c r="A13" s="12"/>
      <c r="B13" s="12" t="s">
        <v>33</v>
      </c>
      <c r="C13" s="12"/>
      <c r="D13" s="12"/>
      <c r="E13" s="12"/>
      <c r="F13" s="12"/>
      <c r="G13" s="12"/>
      <c r="H13" s="12"/>
      <c r="I13" s="12"/>
      <c r="J13" s="14"/>
      <c r="K13" s="14"/>
      <c r="L13" s="14"/>
      <c r="M13" s="14"/>
      <c r="N13" s="14"/>
      <c r="O13" s="14"/>
      <c r="P13" s="14"/>
      <c r="Q13" s="14"/>
    </row>
    <row r="14" spans="1:17" x14ac:dyDescent="0.25">
      <c r="A14" s="16">
        <f t="array" ref="A14:I19">TRANSPOSE(Amatrix)</f>
        <v>30.25</v>
      </c>
      <c r="B14" s="16">
        <v>41.89030256544654</v>
      </c>
      <c r="C14" s="16">
        <v>30.25</v>
      </c>
      <c r="D14" s="16">
        <v>20.500322434553471</v>
      </c>
      <c r="E14" s="16">
        <v>17.015625</v>
      </c>
      <c r="F14" s="16">
        <v>20.50032243455346</v>
      </c>
      <c r="G14" s="16">
        <v>30.25</v>
      </c>
      <c r="H14" s="16">
        <v>41.890302565446518</v>
      </c>
      <c r="I14" s="16">
        <v>47.265625</v>
      </c>
      <c r="K14" s="14"/>
      <c r="L14" s="14"/>
      <c r="M14" s="14"/>
      <c r="N14" s="14"/>
      <c r="O14" s="14"/>
      <c r="P14" s="14"/>
    </row>
    <row r="15" spans="1:17" x14ac:dyDescent="0.25">
      <c r="A15" s="16">
        <v>1600</v>
      </c>
      <c r="B15" s="16">
        <v>2215.685424949238</v>
      </c>
      <c r="C15" s="16">
        <v>2500</v>
      </c>
      <c r="D15" s="16">
        <v>2215.685424949238</v>
      </c>
      <c r="E15" s="16">
        <v>1600</v>
      </c>
      <c r="F15" s="16">
        <v>1084.314575050762</v>
      </c>
      <c r="G15" s="16">
        <v>900</v>
      </c>
      <c r="H15" s="16">
        <v>1084.314575050762</v>
      </c>
      <c r="I15" s="16">
        <v>1599.9999999999995</v>
      </c>
      <c r="K15" s="14"/>
      <c r="L15" s="14"/>
      <c r="M15" s="14"/>
      <c r="N15" s="14"/>
      <c r="O15" s="14"/>
      <c r="P15" s="14"/>
    </row>
    <row r="16" spans="1:17" x14ac:dyDescent="0.25">
      <c r="A16" s="16">
        <v>220</v>
      </c>
      <c r="B16" s="16">
        <v>304.65674593052029</v>
      </c>
      <c r="C16" s="16">
        <v>275</v>
      </c>
      <c r="D16" s="16">
        <v>213.125</v>
      </c>
      <c r="E16" s="16">
        <v>165</v>
      </c>
      <c r="F16" s="16">
        <v>149.09325406947974</v>
      </c>
      <c r="G16" s="16">
        <v>165</v>
      </c>
      <c r="H16" s="16">
        <v>213.12499999999997</v>
      </c>
      <c r="I16" s="16">
        <v>274.99999999999994</v>
      </c>
      <c r="K16" s="14"/>
      <c r="L16" s="14"/>
      <c r="M16" s="14"/>
      <c r="N16" s="14"/>
      <c r="O16" s="14"/>
      <c r="P16" s="14"/>
    </row>
    <row r="17" spans="1:17" x14ac:dyDescent="0.25">
      <c r="A17" s="16">
        <v>5.5</v>
      </c>
      <c r="B17" s="16">
        <v>6.4722718241315036</v>
      </c>
      <c r="C17" s="16">
        <v>5.5</v>
      </c>
      <c r="D17" s="16">
        <v>4.5277281758684973</v>
      </c>
      <c r="E17" s="16">
        <v>4.125</v>
      </c>
      <c r="F17" s="16">
        <v>4.5277281758684964</v>
      </c>
      <c r="G17" s="16">
        <v>5.5</v>
      </c>
      <c r="H17" s="16">
        <v>6.4722718241315018</v>
      </c>
      <c r="I17" s="16">
        <v>6.875</v>
      </c>
      <c r="K17" s="14"/>
      <c r="L17" s="14"/>
      <c r="M17" s="14"/>
      <c r="N17" s="14"/>
      <c r="O17" s="14"/>
      <c r="P17" s="14"/>
    </row>
    <row r="18" spans="1:17" x14ac:dyDescent="0.25">
      <c r="A18" s="16">
        <v>40</v>
      </c>
      <c r="B18" s="16">
        <v>47.071067811865476</v>
      </c>
      <c r="C18" s="16">
        <v>50</v>
      </c>
      <c r="D18" s="16">
        <v>47.071067811865476</v>
      </c>
      <c r="E18" s="16">
        <v>40</v>
      </c>
      <c r="F18" s="16">
        <v>32.928932188134524</v>
      </c>
      <c r="G18" s="16">
        <v>30</v>
      </c>
      <c r="H18" s="16">
        <v>32.928932188134524</v>
      </c>
      <c r="I18" s="16">
        <v>39.999999999999993</v>
      </c>
      <c r="K18" s="14"/>
      <c r="L18" s="14"/>
      <c r="M18" s="14"/>
      <c r="N18" s="14"/>
      <c r="O18" s="14"/>
      <c r="P18" s="14"/>
    </row>
    <row r="19" spans="1:17" x14ac:dyDescent="0.25">
      <c r="A19" s="16">
        <v>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K19" s="14"/>
      <c r="L19" s="14"/>
      <c r="M19" s="14"/>
      <c r="N19" s="14"/>
      <c r="O19" s="14"/>
      <c r="P19" s="14"/>
    </row>
    <row r="20" spans="1:17" x14ac:dyDescent="0.25">
      <c r="K20" s="14"/>
      <c r="L20" s="14"/>
      <c r="M20" s="14"/>
      <c r="N20" s="14"/>
      <c r="O20" s="14"/>
      <c r="P20" s="14"/>
    </row>
    <row r="21" spans="1:17" x14ac:dyDescent="0.25">
      <c r="A21" s="12"/>
      <c r="B21" s="12" t="s">
        <v>34</v>
      </c>
      <c r="C21" s="12"/>
      <c r="D21" s="12"/>
      <c r="E21" s="12"/>
      <c r="F21" s="12"/>
      <c r="H21" s="3" t="s">
        <v>36</v>
      </c>
      <c r="K21" s="14"/>
      <c r="L21" s="14"/>
      <c r="M21" s="14"/>
      <c r="N21" s="14"/>
      <c r="O21" s="14"/>
      <c r="P21" s="14"/>
    </row>
    <row r="22" spans="1:17" x14ac:dyDescent="0.25">
      <c r="A22" s="17">
        <f t="array" ref="A22:F27">MMULT(Atransp,Amatrix)</f>
        <v>9618.879638671875</v>
      </c>
      <c r="B22" s="17">
        <v>459989.0625</v>
      </c>
      <c r="C22" s="17">
        <v>64886.250000000007</v>
      </c>
      <c r="D22" s="17">
        <v>1622.1562499999998</v>
      </c>
      <c r="E22" s="17">
        <v>11192.5</v>
      </c>
      <c r="F22" s="17">
        <v>279.8125</v>
      </c>
      <c r="H22" s="20">
        <f t="array" ref="H22:H27">MMULT(Atransp,CD)</f>
        <v>571.76578621727663</v>
      </c>
      <c r="K22" s="14"/>
      <c r="L22" s="14"/>
      <c r="M22" s="14"/>
      <c r="N22" s="14"/>
      <c r="O22" s="14"/>
      <c r="P22" s="14"/>
    </row>
    <row r="23" spans="1:17" x14ac:dyDescent="0.25">
      <c r="A23" s="17">
        <v>459989.0625</v>
      </c>
      <c r="B23" s="17">
        <v>26910000</v>
      </c>
      <c r="C23" s="17">
        <v>3432000</v>
      </c>
      <c r="D23" s="17">
        <v>81400</v>
      </c>
      <c r="E23" s="17">
        <v>624000</v>
      </c>
      <c r="F23" s="17">
        <v>14800</v>
      </c>
      <c r="H23" s="20">
        <v>30942.157287525384</v>
      </c>
      <c r="K23" s="14"/>
      <c r="L23" s="14"/>
      <c r="M23" s="14"/>
      <c r="N23" s="14"/>
      <c r="O23" s="14"/>
      <c r="P23" s="14"/>
    </row>
    <row r="24" spans="1:17" x14ac:dyDescent="0.25">
      <c r="A24" s="17">
        <v>64886.250000000007</v>
      </c>
      <c r="B24" s="17">
        <v>3432000</v>
      </c>
      <c r="C24" s="17">
        <v>459989.0625</v>
      </c>
      <c r="D24" s="17">
        <v>11192.5</v>
      </c>
      <c r="E24" s="17">
        <v>81400</v>
      </c>
      <c r="F24" s="17">
        <v>1980</v>
      </c>
      <c r="H24" s="20">
        <v>4089.5466270347397</v>
      </c>
      <c r="K24" s="14"/>
      <c r="L24" s="14"/>
      <c r="M24" s="14"/>
      <c r="N24" s="14"/>
      <c r="O24" s="14"/>
      <c r="P24" s="14"/>
    </row>
    <row r="25" spans="1:17" x14ac:dyDescent="0.25">
      <c r="A25" s="17">
        <v>1622.1562499999998</v>
      </c>
      <c r="B25" s="17">
        <v>81400</v>
      </c>
      <c r="C25" s="17">
        <v>11192.5</v>
      </c>
      <c r="D25" s="17">
        <v>279.8125</v>
      </c>
      <c r="E25" s="17">
        <v>1980</v>
      </c>
      <c r="F25" s="17">
        <v>49.5</v>
      </c>
      <c r="H25" s="20">
        <v>102.63886408793425</v>
      </c>
      <c r="K25" s="14"/>
      <c r="L25" s="14"/>
      <c r="M25" s="14"/>
      <c r="N25" s="14"/>
      <c r="O25" s="14"/>
      <c r="P25" s="14"/>
    </row>
    <row r="26" spans="1:17" x14ac:dyDescent="0.25">
      <c r="A26" s="17">
        <v>11192.5</v>
      </c>
      <c r="B26" s="17">
        <v>624000</v>
      </c>
      <c r="C26" s="17">
        <v>81400</v>
      </c>
      <c r="D26" s="17">
        <v>1980</v>
      </c>
      <c r="E26" s="17">
        <v>14800</v>
      </c>
      <c r="F26" s="17">
        <v>360</v>
      </c>
      <c r="H26" s="20">
        <v>756.46446609406723</v>
      </c>
      <c r="K26" s="14"/>
      <c r="L26" s="14"/>
      <c r="M26" s="14"/>
      <c r="N26" s="14"/>
      <c r="O26" s="14"/>
      <c r="P26" s="14"/>
    </row>
    <row r="27" spans="1:17" x14ac:dyDescent="0.25">
      <c r="A27" s="17">
        <v>279.8125</v>
      </c>
      <c r="B27" s="17">
        <v>14800</v>
      </c>
      <c r="C27" s="17">
        <v>1980</v>
      </c>
      <c r="D27" s="17">
        <v>49.5</v>
      </c>
      <c r="E27" s="17">
        <v>360</v>
      </c>
      <c r="F27" s="17">
        <v>9</v>
      </c>
      <c r="H27" s="20">
        <v>19</v>
      </c>
      <c r="K27" s="14"/>
      <c r="L27" s="14"/>
      <c r="M27" s="14"/>
      <c r="N27" s="14"/>
      <c r="O27" s="14"/>
      <c r="P27" s="14"/>
    </row>
    <row r="28" spans="1:17" x14ac:dyDescent="0.25">
      <c r="J28" s="14"/>
      <c r="K28" s="14"/>
      <c r="L28" s="14"/>
      <c r="M28" s="14"/>
      <c r="N28" s="14"/>
      <c r="O28" s="14"/>
      <c r="P28" s="14"/>
    </row>
    <row r="29" spans="1:17" x14ac:dyDescent="0.25">
      <c r="A29" s="12"/>
      <c r="B29" s="12" t="s">
        <v>35</v>
      </c>
      <c r="C29" s="12"/>
      <c r="D29" s="12"/>
      <c r="E29" s="12"/>
      <c r="F29" s="12"/>
      <c r="H29" s="3" t="s">
        <v>37</v>
      </c>
    </row>
    <row r="30" spans="1:17" x14ac:dyDescent="0.25">
      <c r="A30" s="21">
        <f t="array" ref="A30:F35">MINVERSE(AtA)</f>
        <v>0.38467317806070983</v>
      </c>
      <c r="B30" s="21">
        <v>4.6280991735386506E-3</v>
      </c>
      <c r="C30" s="21">
        <v>-4.3261341838517454E-14</v>
      </c>
      <c r="D30" s="21">
        <v>-4.2314049586660625</v>
      </c>
      <c r="E30" s="21">
        <v>-0.37024793388285104</v>
      </c>
      <c r="F30" s="21">
        <v>18.512396694155317</v>
      </c>
      <c r="H30" s="13">
        <f t="array" ref="H30:H35">MMULT(IAtA,AtCD)</f>
        <v>0.4958677685940529</v>
      </c>
      <c r="I30" s="3" t="s">
        <v>39</v>
      </c>
    </row>
    <row r="31" spans="1:17" x14ac:dyDescent="0.25">
      <c r="A31" s="21">
        <v>4.6280991735397226E-3</v>
      </c>
      <c r="B31" s="21">
        <v>1.3749999999972337E-4</v>
      </c>
      <c r="C31" s="21">
        <v>-4.5248460718763787E-16</v>
      </c>
      <c r="D31" s="21">
        <v>-5.0909090908918576E-2</v>
      </c>
      <c r="E31" s="21">
        <v>-1.099999999997533E-2</v>
      </c>
      <c r="F31" s="21">
        <v>0.34999999999905523</v>
      </c>
      <c r="H31" s="13">
        <v>4.3749999999871392E-3</v>
      </c>
      <c r="I31" s="3" t="s">
        <v>40</v>
      </c>
      <c r="J31" s="12" t="s">
        <v>45</v>
      </c>
      <c r="K31" s="12"/>
      <c r="L31" s="12"/>
      <c r="M31" s="12"/>
      <c r="N31" s="12"/>
      <c r="O31" s="12"/>
      <c r="P31" s="12"/>
      <c r="Q31" s="12"/>
    </row>
    <row r="32" spans="1:17" x14ac:dyDescent="0.25">
      <c r="A32" s="21">
        <v>-3.6876947235378427E-14</v>
      </c>
      <c r="B32" s="21">
        <v>-4.7056521211811012E-16</v>
      </c>
      <c r="C32" s="21">
        <v>5.2892561983481192E-3</v>
      </c>
      <c r="D32" s="21">
        <v>-0.21157024793351914</v>
      </c>
      <c r="E32" s="21">
        <v>-2.9090909090877057E-2</v>
      </c>
      <c r="F32" s="21">
        <v>1.1636363636347677</v>
      </c>
      <c r="H32" s="13">
        <v>1.8181818181698617E-2</v>
      </c>
      <c r="I32" s="3" t="s">
        <v>41</v>
      </c>
    </row>
    <row r="33" spans="1:23" x14ac:dyDescent="0.25">
      <c r="A33" s="21">
        <v>-4.2314049586663378</v>
      </c>
      <c r="B33" s="21">
        <v>-5.0909090908906329E-2</v>
      </c>
      <c r="C33" s="21">
        <v>-0.2115702479334495</v>
      </c>
      <c r="D33" s="21">
        <v>55.140495867626207</v>
      </c>
      <c r="E33" s="21">
        <v>5.2363636363464465</v>
      </c>
      <c r="F33" s="21">
        <v>-250.90909090837218</v>
      </c>
      <c r="H33" s="13">
        <v>-6.4279187982729127</v>
      </c>
      <c r="I33" s="3" t="s">
        <v>42</v>
      </c>
    </row>
    <row r="34" spans="1:23" x14ac:dyDescent="0.25">
      <c r="A34" s="21">
        <v>-0.37024793388297428</v>
      </c>
      <c r="B34" s="21">
        <v>-1.0999999999975255E-2</v>
      </c>
      <c r="C34" s="21">
        <v>-2.9090909090878539E-2</v>
      </c>
      <c r="D34" s="21">
        <v>5.2363636363478383</v>
      </c>
      <c r="E34" s="21">
        <v>1.0424999999978486</v>
      </c>
      <c r="F34" s="21">
        <v>-34.499999999915602</v>
      </c>
      <c r="H34" s="13">
        <v>-0.45883883476301435</v>
      </c>
      <c r="I34" s="3" t="s">
        <v>43</v>
      </c>
    </row>
    <row r="35" spans="1:23" x14ac:dyDescent="0.25">
      <c r="A35" s="21">
        <v>18.512396694158578</v>
      </c>
      <c r="B35" s="21">
        <v>0.34999999999902198</v>
      </c>
      <c r="C35" s="21">
        <v>1.1636363636346168</v>
      </c>
      <c r="D35" s="21">
        <v>-250.90909090840094</v>
      </c>
      <c r="E35" s="21">
        <v>-34.499999999911992</v>
      </c>
      <c r="F35" s="21">
        <v>1352.9999999964275</v>
      </c>
      <c r="H35" s="13">
        <v>29.207106781104812</v>
      </c>
      <c r="I35" s="3" t="s">
        <v>44</v>
      </c>
    </row>
    <row r="36" spans="1:23" x14ac:dyDescent="0.25">
      <c r="A36" s="23"/>
      <c r="B36" s="23"/>
      <c r="C36" s="23"/>
      <c r="D36" s="23"/>
      <c r="E36" s="23"/>
      <c r="F36" s="23"/>
      <c r="H36" s="14"/>
    </row>
    <row r="37" spans="1:23" x14ac:dyDescent="0.25">
      <c r="A37" s="12"/>
      <c r="B37" s="12" t="s">
        <v>38</v>
      </c>
      <c r="C37" s="12"/>
      <c r="D37" s="12"/>
      <c r="E37" s="12"/>
      <c r="F37" s="12"/>
    </row>
    <row r="38" spans="1:23" x14ac:dyDescent="0.25">
      <c r="A38" s="22">
        <f t="array" ref="A38:F43">MMULT(AtA,IAtA)</f>
        <v>0.99999999999818101</v>
      </c>
      <c r="B38" s="22">
        <v>-1.4210854715202004E-14</v>
      </c>
      <c r="C38" s="22">
        <v>0</v>
      </c>
      <c r="D38" s="22">
        <v>2.9103830456733704E-11</v>
      </c>
      <c r="E38" s="22">
        <v>0</v>
      </c>
      <c r="F38" s="22">
        <v>0</v>
      </c>
    </row>
    <row r="39" spans="1:23" x14ac:dyDescent="0.25">
      <c r="A39" s="22">
        <v>5.8207660913467407E-11</v>
      </c>
      <c r="B39" s="22">
        <v>1</v>
      </c>
      <c r="C39" s="22">
        <v>0</v>
      </c>
      <c r="D39" s="22">
        <v>4.6566128730773926E-10</v>
      </c>
      <c r="E39" s="22">
        <v>-1.1641532182693481E-10</v>
      </c>
      <c r="F39" s="22">
        <v>3.7252902984619141E-9</v>
      </c>
      <c r="K39" s="12" t="s">
        <v>112</v>
      </c>
      <c r="L39" s="12"/>
      <c r="M39" s="12"/>
      <c r="O39" s="16" t="s">
        <v>113</v>
      </c>
      <c r="P39" s="16"/>
    </row>
    <row r="40" spans="1:23" x14ac:dyDescent="0.25">
      <c r="A40" s="22">
        <v>0</v>
      </c>
      <c r="B40" s="22">
        <v>2.2737367544323206E-13</v>
      </c>
      <c r="C40" s="22">
        <v>0.99999999999954525</v>
      </c>
      <c r="D40" s="22">
        <v>5.8207660913467407E-11</v>
      </c>
      <c r="E40" s="22">
        <v>1.4551915228366852E-11</v>
      </c>
      <c r="F40" s="22">
        <v>0</v>
      </c>
      <c r="K40" s="16">
        <f>D51</f>
        <v>5.7387263279268836</v>
      </c>
      <c r="L40" s="16">
        <f>D52</f>
        <v>40.514097837161472</v>
      </c>
      <c r="O40" s="16">
        <f>IF(K41&gt;K45,K44,K40)</f>
        <v>5.7387263279268836</v>
      </c>
      <c r="P40" s="16">
        <f>IF(K41&gt;K45,L44,L40)</f>
        <v>40.514097837161472</v>
      </c>
    </row>
    <row r="41" spans="1:23" x14ac:dyDescent="0.25">
      <c r="A41" s="22">
        <v>-3.4106051316484809E-13</v>
      </c>
      <c r="B41" s="22">
        <v>0</v>
      </c>
      <c r="C41" s="22">
        <v>0</v>
      </c>
      <c r="D41" s="22">
        <v>1.000000000003638</v>
      </c>
      <c r="E41" s="22">
        <v>-4.5474735088646412E-13</v>
      </c>
      <c r="F41" s="22">
        <v>0</v>
      </c>
      <c r="K41">
        <f>H30*K40*K40+H31*L40*L40+H32*K40*L40+H33*K40+H34*L40+H35</f>
        <v>1.4683526388533963</v>
      </c>
      <c r="O41" s="16">
        <f>IF(K41&gt;K45,K45,K41)</f>
        <v>1.4683526388533963</v>
      </c>
    </row>
    <row r="42" spans="1:23" x14ac:dyDescent="0.25">
      <c r="A42" s="22">
        <v>1.8189894035458565E-12</v>
      </c>
      <c r="B42" s="22">
        <v>2.8421709430404007E-14</v>
      </c>
      <c r="C42" s="22">
        <v>5.6843418860808015E-14</v>
      </c>
      <c r="D42" s="22">
        <v>0</v>
      </c>
      <c r="E42" s="22">
        <v>1</v>
      </c>
      <c r="F42" s="22">
        <v>0</v>
      </c>
    </row>
    <row r="43" spans="1:23" x14ac:dyDescent="0.25">
      <c r="A43" s="22">
        <v>0</v>
      </c>
      <c r="B43" s="22">
        <v>4.4408920985006262E-16</v>
      </c>
      <c r="C43" s="22">
        <v>1.7763568394002505E-15</v>
      </c>
      <c r="D43" s="22">
        <v>4.5474735088646412E-13</v>
      </c>
      <c r="E43" s="22">
        <v>-5.6843418860808015E-14</v>
      </c>
      <c r="F43" s="22">
        <v>1</v>
      </c>
      <c r="K43" s="15" t="s">
        <v>111</v>
      </c>
      <c r="L43" s="15"/>
      <c r="M43" s="15"/>
    </row>
    <row r="44" spans="1:23" x14ac:dyDescent="0.25">
      <c r="K44" s="12">
        <f>INDEX(D3:D11,J45)</f>
        <v>5.5</v>
      </c>
      <c r="L44" s="12">
        <f>INDEX(E3:E11,J45)</f>
        <v>40</v>
      </c>
      <c r="O44" s="75" t="str">
        <f>IF(K41&lt;K45,O47,O48)</f>
        <v>Everything OK, minima found</v>
      </c>
      <c r="P44" s="75"/>
      <c r="Q44" s="75"/>
      <c r="R44" s="75"/>
      <c r="S44" s="75"/>
      <c r="T44" s="75"/>
      <c r="U44" s="75"/>
      <c r="V44" s="75"/>
      <c r="W44" s="75"/>
    </row>
    <row r="45" spans="1:23" x14ac:dyDescent="0.25">
      <c r="A45" s="12"/>
      <c r="B45" s="12" t="s">
        <v>47</v>
      </c>
      <c r="C45" s="12"/>
      <c r="D45" s="12"/>
      <c r="E45" s="12"/>
      <c r="F45" s="12"/>
      <c r="J45">
        <f>MATCH(K45,CD)</f>
        <v>1</v>
      </c>
      <c r="K45">
        <f>MIN(CD)</f>
        <v>1.5</v>
      </c>
    </row>
    <row r="46" spans="1:23" x14ac:dyDescent="0.25">
      <c r="A46" s="4" t="s">
        <v>48</v>
      </c>
      <c r="B46" s="4"/>
      <c r="D46" s="4" t="s">
        <v>49</v>
      </c>
    </row>
    <row r="47" spans="1:23" x14ac:dyDescent="0.25">
      <c r="A47" s="10">
        <f>H30</f>
        <v>0.4958677685940529</v>
      </c>
      <c r="B47" s="10">
        <f>H32/2</f>
        <v>9.0909090908493084E-3</v>
      </c>
      <c r="D47" s="18">
        <f>H33</f>
        <v>-6.4279187982729127</v>
      </c>
      <c r="O47" s="75" t="s">
        <v>115</v>
      </c>
      <c r="P47" s="75"/>
      <c r="Q47" s="75"/>
    </row>
    <row r="48" spans="1:23" x14ac:dyDescent="0.25">
      <c r="A48" s="10">
        <f>H32/2</f>
        <v>9.0909090908493084E-3</v>
      </c>
      <c r="B48" s="10">
        <f>H31</f>
        <v>4.3749999999871392E-3</v>
      </c>
      <c r="D48" s="18">
        <f>H34</f>
        <v>-0.45883883476301435</v>
      </c>
      <c r="O48" s="74" t="s">
        <v>117</v>
      </c>
      <c r="P48" s="74"/>
      <c r="Q48" s="74"/>
      <c r="R48" s="74"/>
      <c r="S48" s="74"/>
      <c r="T48" s="74"/>
      <c r="U48" s="74"/>
      <c r="V48" s="74"/>
      <c r="W48" s="74"/>
    </row>
    <row r="50" spans="1:5" ht="15.75" thickBot="1" x14ac:dyDescent="0.3">
      <c r="A50" s="16" t="s">
        <v>50</v>
      </c>
      <c r="B50" s="16"/>
      <c r="D50" s="10" t="s">
        <v>46</v>
      </c>
    </row>
    <row r="51" spans="1:5" x14ac:dyDescent="0.25">
      <c r="A51" s="15">
        <f t="array" ref="A51:B52">MINVERSE(An)</f>
        <v>2.0965346534688432</v>
      </c>
      <c r="B51" s="15">
        <v>-4.3564356435557796</v>
      </c>
      <c r="D51" s="24">
        <f t="array" ref="D51:D52">-0.5*MMULT(IAn,Lv)</f>
        <v>5.7387263279268836</v>
      </c>
      <c r="E51" s="26" t="s">
        <v>20</v>
      </c>
    </row>
    <row r="52" spans="1:5" ht="15.75" thickBot="1" x14ac:dyDescent="0.3">
      <c r="A52" s="15">
        <v>-4.3564356435557805</v>
      </c>
      <c r="B52" s="15">
        <v>237.62376237685879</v>
      </c>
      <c r="D52" s="25">
        <v>40.514097837161472</v>
      </c>
      <c r="E52" s="26" t="s"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G18" sqref="G18"/>
    </sheetView>
  </sheetViews>
  <sheetFormatPr defaultRowHeight="15" x14ac:dyDescent="0.25"/>
  <cols>
    <col min="2" max="2" width="11.85546875" customWidth="1"/>
    <col min="5" max="5" width="10.85546875" bestFit="1" customWidth="1"/>
    <col min="6" max="7" width="10.140625" bestFit="1" customWidth="1"/>
  </cols>
  <sheetData>
    <row r="2" spans="1:19" x14ac:dyDescent="0.25">
      <c r="B2" s="119" t="s">
        <v>74</v>
      </c>
      <c r="C2" s="119"/>
    </row>
    <row r="4" spans="1:19" x14ac:dyDescent="0.25">
      <c r="D4" t="s">
        <v>75</v>
      </c>
    </row>
    <row r="5" spans="1:19" x14ac:dyDescent="0.25">
      <c r="D5" s="119" t="s">
        <v>73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50" x14ac:dyDescent="0.25">
      <c r="A6" s="62" t="s">
        <v>72</v>
      </c>
      <c r="D6" t="s">
        <v>71</v>
      </c>
      <c r="E6" t="s">
        <v>76</v>
      </c>
      <c r="F6" t="s">
        <v>77</v>
      </c>
      <c r="G6" t="s">
        <v>78</v>
      </c>
      <c r="H6" t="s">
        <v>79</v>
      </c>
      <c r="I6" t="s">
        <v>80</v>
      </c>
      <c r="J6" t="s">
        <v>81</v>
      </c>
      <c r="K6" t="s">
        <v>82</v>
      </c>
      <c r="L6" t="s">
        <v>83</v>
      </c>
      <c r="M6" t="s">
        <v>84</v>
      </c>
      <c r="N6" t="s">
        <v>85</v>
      </c>
      <c r="O6" t="s">
        <v>86</v>
      </c>
    </row>
    <row r="7" spans="1:19" x14ac:dyDescent="0.25">
      <c r="D7">
        <v>0.8</v>
      </c>
      <c r="E7">
        <v>0.92</v>
      </c>
      <c r="F7">
        <v>0.54</v>
      </c>
      <c r="G7">
        <v>1.06</v>
      </c>
      <c r="H7">
        <v>0.64</v>
      </c>
      <c r="I7">
        <v>0.86</v>
      </c>
      <c r="J7">
        <v>0.77</v>
      </c>
      <c r="K7">
        <v>0.89</v>
      </c>
      <c r="L7">
        <v>0.73</v>
      </c>
      <c r="M7">
        <v>0.76</v>
      </c>
      <c r="N7">
        <f>AVERAGE(E7,G7,I7,K7,M7)</f>
        <v>0.89800000000000002</v>
      </c>
      <c r="O7">
        <f>AVERAGE(F7,H7,J7,L7)</f>
        <v>0.67</v>
      </c>
    </row>
    <row r="8" spans="1:19" x14ac:dyDescent="0.25">
      <c r="D8">
        <v>0.9</v>
      </c>
      <c r="E8">
        <v>1.1100000000000001</v>
      </c>
      <c r="F8">
        <v>0.75</v>
      </c>
      <c r="G8">
        <v>0.97</v>
      </c>
      <c r="H8">
        <v>0.83</v>
      </c>
      <c r="I8">
        <v>1.01</v>
      </c>
      <c r="J8">
        <v>0.81</v>
      </c>
      <c r="K8">
        <v>0.92</v>
      </c>
      <c r="L8">
        <v>0.79</v>
      </c>
      <c r="M8">
        <v>0.94</v>
      </c>
      <c r="N8">
        <f t="shared" ref="N8:N13" si="0">AVERAGE(E8,G8,I8,K8,M8)</f>
        <v>0.98999999999999988</v>
      </c>
      <c r="O8">
        <f t="shared" ref="O8:O13" si="1">AVERAGE(F8,H8,J8,L8)</f>
        <v>0.79500000000000004</v>
      </c>
    </row>
    <row r="9" spans="1:19" x14ac:dyDescent="0.25">
      <c r="D9">
        <v>1</v>
      </c>
      <c r="E9">
        <v>1.17</v>
      </c>
      <c r="F9">
        <v>0.89</v>
      </c>
      <c r="G9">
        <v>1.1299999999999999</v>
      </c>
      <c r="H9">
        <v>0.93</v>
      </c>
      <c r="I9">
        <v>0.99</v>
      </c>
      <c r="J9">
        <v>0.89</v>
      </c>
      <c r="K9">
        <v>1.1299999999999999</v>
      </c>
      <c r="L9">
        <v>0.75</v>
      </c>
      <c r="M9">
        <v>1.3</v>
      </c>
      <c r="N9">
        <f t="shared" si="0"/>
        <v>1.1439999999999999</v>
      </c>
      <c r="O9">
        <f t="shared" si="1"/>
        <v>0.86499999999999999</v>
      </c>
    </row>
    <row r="10" spans="1:19" x14ac:dyDescent="0.25">
      <c r="D10">
        <v>1.5</v>
      </c>
      <c r="E10">
        <v>1.58</v>
      </c>
      <c r="F10">
        <v>1.39</v>
      </c>
      <c r="G10">
        <v>1.59</v>
      </c>
      <c r="H10">
        <v>1.45</v>
      </c>
      <c r="I10">
        <v>1.57</v>
      </c>
      <c r="J10">
        <v>1.24</v>
      </c>
      <c r="K10">
        <v>1.67</v>
      </c>
      <c r="L10">
        <v>1.28</v>
      </c>
      <c r="M10">
        <v>1.7</v>
      </c>
      <c r="N10">
        <f t="shared" si="0"/>
        <v>1.6219999999999999</v>
      </c>
      <c r="O10">
        <f t="shared" si="1"/>
        <v>1.34</v>
      </c>
    </row>
    <row r="11" spans="1:19" x14ac:dyDescent="0.25">
      <c r="D11">
        <v>2</v>
      </c>
      <c r="E11">
        <v>2.14</v>
      </c>
      <c r="F11">
        <v>1.83</v>
      </c>
      <c r="G11">
        <v>2.16</v>
      </c>
      <c r="H11">
        <v>1.71</v>
      </c>
      <c r="I11">
        <v>2.2799999999999998</v>
      </c>
      <c r="J11">
        <v>1.83</v>
      </c>
      <c r="K11">
        <v>2.0499999999999998</v>
      </c>
      <c r="L11">
        <v>1.8</v>
      </c>
      <c r="M11">
        <v>2.25</v>
      </c>
      <c r="N11">
        <f t="shared" si="0"/>
        <v>2.1759999999999997</v>
      </c>
      <c r="O11">
        <f t="shared" si="1"/>
        <v>1.7925</v>
      </c>
    </row>
    <row r="12" spans="1:19" x14ac:dyDescent="0.25">
      <c r="D12">
        <v>2.5</v>
      </c>
      <c r="E12">
        <v>2.62</v>
      </c>
      <c r="F12">
        <v>2.35</v>
      </c>
      <c r="G12">
        <v>2.63</v>
      </c>
      <c r="H12">
        <v>2.37</v>
      </c>
      <c r="I12">
        <v>2.4900000000000002</v>
      </c>
      <c r="J12">
        <v>2.37</v>
      </c>
      <c r="K12">
        <v>2.66</v>
      </c>
      <c r="L12">
        <v>2.4</v>
      </c>
      <c r="M12">
        <v>2.65</v>
      </c>
      <c r="N12">
        <f t="shared" si="0"/>
        <v>2.6100000000000003</v>
      </c>
      <c r="O12">
        <f t="shared" si="1"/>
        <v>2.3725000000000001</v>
      </c>
    </row>
    <row r="13" spans="1:19" x14ac:dyDescent="0.25">
      <c r="D13">
        <v>3</v>
      </c>
      <c r="E13">
        <v>3.11</v>
      </c>
      <c r="F13">
        <v>2.95</v>
      </c>
      <c r="G13">
        <v>2.91</v>
      </c>
      <c r="H13">
        <v>2.91</v>
      </c>
      <c r="I13">
        <v>2.99</v>
      </c>
      <c r="J13">
        <v>2.86</v>
      </c>
      <c r="K13">
        <v>3.13</v>
      </c>
      <c r="L13">
        <v>2.84</v>
      </c>
      <c r="M13">
        <v>3.06</v>
      </c>
      <c r="N13">
        <f t="shared" si="0"/>
        <v>3.04</v>
      </c>
      <c r="O13">
        <f t="shared" si="1"/>
        <v>2.89</v>
      </c>
    </row>
    <row r="14" spans="1:19" x14ac:dyDescent="0.25">
      <c r="C14" t="s">
        <v>87</v>
      </c>
    </row>
    <row r="15" spans="1:19" x14ac:dyDescent="0.25">
      <c r="D15" t="s">
        <v>71</v>
      </c>
      <c r="E15" t="s">
        <v>76</v>
      </c>
      <c r="F15" t="s">
        <v>77</v>
      </c>
      <c r="G15" t="s">
        <v>78</v>
      </c>
      <c r="H15" t="s">
        <v>79</v>
      </c>
      <c r="I15" t="s">
        <v>80</v>
      </c>
      <c r="J15" t="s">
        <v>88</v>
      </c>
      <c r="K15" t="s">
        <v>82</v>
      </c>
      <c r="L15" t="s">
        <v>83</v>
      </c>
      <c r="M15" t="s">
        <v>84</v>
      </c>
      <c r="N15" t="s">
        <v>85</v>
      </c>
      <c r="O15" t="s">
        <v>86</v>
      </c>
    </row>
    <row r="16" spans="1:19" x14ac:dyDescent="0.25">
      <c r="D16">
        <v>0.8</v>
      </c>
      <c r="E16">
        <v>0.94</v>
      </c>
      <c r="F16">
        <v>0.51</v>
      </c>
      <c r="G16">
        <v>1.05</v>
      </c>
      <c r="H16">
        <v>0.6</v>
      </c>
      <c r="I16">
        <v>0.9</v>
      </c>
      <c r="J16">
        <v>0.83</v>
      </c>
      <c r="K16">
        <v>0.85</v>
      </c>
      <c r="L16">
        <v>0.8</v>
      </c>
      <c r="M16">
        <v>0.77</v>
      </c>
      <c r="N16">
        <f>AVERAGE(E16,G16,I16,K16,M16)</f>
        <v>0.90199999999999991</v>
      </c>
      <c r="O16">
        <f>AVERAGE(F16,H16,J16,L16)</f>
        <v>0.68500000000000005</v>
      </c>
    </row>
    <row r="17" spans="4:15" x14ac:dyDescent="0.25">
      <c r="D17">
        <v>0.9</v>
      </c>
      <c r="E17">
        <v>1.02</v>
      </c>
      <c r="F17">
        <v>0.78</v>
      </c>
      <c r="G17">
        <v>0.98</v>
      </c>
      <c r="H17">
        <v>0.8</v>
      </c>
      <c r="I17">
        <v>1.1100000000000001</v>
      </c>
      <c r="J17">
        <v>0.7</v>
      </c>
      <c r="K17">
        <v>0.95</v>
      </c>
      <c r="L17">
        <v>0.78</v>
      </c>
      <c r="M17">
        <v>0.93</v>
      </c>
      <c r="N17">
        <f t="shared" ref="N17:N22" si="2">AVERAGE(E17,G17,I17,K17,M17)</f>
        <v>0.998</v>
      </c>
      <c r="O17">
        <f t="shared" ref="O17:O22" si="3">AVERAGE(F17,H17,J17,L17)</f>
        <v>0.76500000000000012</v>
      </c>
    </row>
    <row r="18" spans="4:15" x14ac:dyDescent="0.25">
      <c r="D18">
        <v>1</v>
      </c>
      <c r="E18">
        <v>1.0900000000000001</v>
      </c>
      <c r="F18">
        <v>0.89</v>
      </c>
      <c r="G18">
        <v>1.05</v>
      </c>
      <c r="H18">
        <v>0.82</v>
      </c>
      <c r="I18">
        <v>1.21</v>
      </c>
      <c r="J18">
        <v>0.83</v>
      </c>
      <c r="K18">
        <v>1.1399999999999999</v>
      </c>
      <c r="L18">
        <v>0.92</v>
      </c>
      <c r="M18">
        <v>1.08</v>
      </c>
      <c r="N18">
        <f t="shared" si="2"/>
        <v>1.1140000000000001</v>
      </c>
      <c r="O18">
        <f t="shared" si="3"/>
        <v>0.86499999999999999</v>
      </c>
    </row>
    <row r="19" spans="4:15" x14ac:dyDescent="0.25">
      <c r="D19">
        <v>1.5</v>
      </c>
      <c r="E19">
        <v>1.73</v>
      </c>
      <c r="F19">
        <v>1.27</v>
      </c>
      <c r="G19">
        <v>1.61</v>
      </c>
      <c r="H19">
        <v>1.35</v>
      </c>
      <c r="I19">
        <v>1.67</v>
      </c>
      <c r="J19">
        <v>1.27</v>
      </c>
      <c r="K19">
        <v>1.76</v>
      </c>
      <c r="L19">
        <v>1.24</v>
      </c>
      <c r="M19">
        <v>1.65</v>
      </c>
      <c r="N19">
        <f t="shared" si="2"/>
        <v>1.6839999999999999</v>
      </c>
      <c r="O19">
        <f t="shared" si="3"/>
        <v>1.2825</v>
      </c>
    </row>
    <row r="20" spans="4:15" x14ac:dyDescent="0.25">
      <c r="D20">
        <v>2</v>
      </c>
      <c r="E20">
        <v>2.2400000000000002</v>
      </c>
      <c r="F20">
        <v>1.86</v>
      </c>
      <c r="G20">
        <v>2.02</v>
      </c>
      <c r="H20">
        <v>1.79</v>
      </c>
      <c r="I20">
        <v>2.1</v>
      </c>
      <c r="J20">
        <v>1.85</v>
      </c>
      <c r="K20">
        <v>2.12</v>
      </c>
      <c r="L20">
        <v>1.85</v>
      </c>
      <c r="M20">
        <v>2.1800000000000002</v>
      </c>
      <c r="N20">
        <f t="shared" si="2"/>
        <v>2.1320000000000001</v>
      </c>
      <c r="O20">
        <f t="shared" si="3"/>
        <v>1.8374999999999999</v>
      </c>
    </row>
    <row r="21" spans="4:15" x14ac:dyDescent="0.25">
      <c r="D21">
        <v>2.5</v>
      </c>
      <c r="E21">
        <v>2.62</v>
      </c>
      <c r="F21">
        <v>2.36</v>
      </c>
      <c r="G21">
        <v>2.61</v>
      </c>
      <c r="H21">
        <v>2.33</v>
      </c>
      <c r="I21">
        <v>2.62</v>
      </c>
      <c r="J21">
        <v>2.2000000000000002</v>
      </c>
      <c r="K21">
        <v>2.73</v>
      </c>
      <c r="L21">
        <v>2.2000000000000002</v>
      </c>
      <c r="M21">
        <v>2.7</v>
      </c>
      <c r="N21">
        <f t="shared" si="2"/>
        <v>2.6560000000000001</v>
      </c>
      <c r="O21">
        <f t="shared" si="3"/>
        <v>2.2725</v>
      </c>
    </row>
    <row r="22" spans="4:15" x14ac:dyDescent="0.25">
      <c r="D22">
        <v>3</v>
      </c>
      <c r="E22">
        <v>3.05</v>
      </c>
      <c r="F22">
        <v>2.86</v>
      </c>
      <c r="G22">
        <v>3.02</v>
      </c>
      <c r="H22">
        <v>2.91</v>
      </c>
      <c r="I22">
        <v>3.13</v>
      </c>
      <c r="J22">
        <v>2.75</v>
      </c>
      <c r="K22">
        <v>3.08</v>
      </c>
      <c r="L22">
        <v>2.88</v>
      </c>
      <c r="M22">
        <v>3.04</v>
      </c>
      <c r="N22">
        <f t="shared" si="2"/>
        <v>3.0640000000000001</v>
      </c>
      <c r="O22">
        <f t="shared" si="3"/>
        <v>2.8499999999999996</v>
      </c>
    </row>
  </sheetData>
  <mergeCells count="3">
    <mergeCell ref="B2:C2"/>
    <mergeCell ref="D5:N5"/>
    <mergeCell ref="O5:S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66"/>
  <sheetViews>
    <sheetView workbookViewId="0">
      <selection activeCell="Y147" sqref="Y147"/>
    </sheetView>
  </sheetViews>
  <sheetFormatPr defaultRowHeight="15" x14ac:dyDescent="0.25"/>
  <cols>
    <col min="2" max="2" width="11.85546875" customWidth="1"/>
    <col min="3" max="3" width="15" bestFit="1" customWidth="1"/>
    <col min="4" max="4" width="9.140625" style="64"/>
    <col min="5" max="5" width="10.85546875" bestFit="1" customWidth="1"/>
    <col min="6" max="7" width="10.140625" bestFit="1" customWidth="1"/>
    <col min="14" max="14" width="9.140625" style="63"/>
    <col min="15" max="15" width="9.140625" style="64"/>
    <col min="16" max="16" width="10.28515625" bestFit="1" customWidth="1"/>
    <col min="17" max="17" width="12.7109375" bestFit="1" customWidth="1"/>
    <col min="18" max="18" width="13.85546875" bestFit="1" customWidth="1"/>
    <col min="19" max="19" width="9.140625" style="81"/>
    <col min="21" max="21" width="13.42578125" customWidth="1"/>
    <col min="22" max="22" width="9.140625" style="81"/>
    <col min="24" max="24" width="12.5703125" customWidth="1"/>
    <col min="25" max="25" width="9.140625" style="81"/>
    <col min="27" max="27" width="12.85546875" customWidth="1"/>
    <col min="28" max="28" width="9.140625" style="81"/>
    <col min="30" max="30" width="13.5703125" style="64" customWidth="1"/>
  </cols>
  <sheetData>
    <row r="2" spans="1:43" x14ac:dyDescent="0.25">
      <c r="B2" s="119"/>
      <c r="C2" s="119"/>
    </row>
    <row r="5" spans="1:43" x14ac:dyDescent="0.25">
      <c r="D5" s="119" t="s">
        <v>100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43" s="70" customFormat="1" ht="45" x14ac:dyDescent="0.25">
      <c r="A6" s="69"/>
      <c r="B6" s="70" t="s">
        <v>89</v>
      </c>
      <c r="C6" s="70" t="s">
        <v>96</v>
      </c>
      <c r="D6" s="71" t="s">
        <v>71</v>
      </c>
      <c r="E6" s="70" t="s">
        <v>77</v>
      </c>
      <c r="F6" s="70" t="s">
        <v>76</v>
      </c>
      <c r="G6" s="70" t="s">
        <v>79</v>
      </c>
      <c r="H6" s="70" t="s">
        <v>78</v>
      </c>
      <c r="I6" s="70" t="s">
        <v>81</v>
      </c>
      <c r="J6" s="70" t="s">
        <v>80</v>
      </c>
      <c r="K6" s="70" t="s">
        <v>83</v>
      </c>
      <c r="L6" s="70" t="s">
        <v>82</v>
      </c>
      <c r="M6" s="70" t="s">
        <v>102</v>
      </c>
      <c r="N6" s="72" t="s">
        <v>103</v>
      </c>
      <c r="O6" s="71" t="s">
        <v>104</v>
      </c>
      <c r="P6" s="69" t="s">
        <v>105</v>
      </c>
      <c r="Q6" s="69" t="s">
        <v>106</v>
      </c>
      <c r="R6" s="70" t="s">
        <v>101</v>
      </c>
      <c r="S6" s="123" t="s">
        <v>118</v>
      </c>
      <c r="T6" s="124"/>
      <c r="U6" s="124"/>
      <c r="V6" s="124" t="s">
        <v>119</v>
      </c>
      <c r="W6" s="124"/>
      <c r="X6" s="125"/>
      <c r="Y6" s="123" t="s">
        <v>120</v>
      </c>
      <c r="Z6" s="124"/>
      <c r="AA6" s="124"/>
      <c r="AB6" s="124" t="s">
        <v>121</v>
      </c>
      <c r="AC6" s="124"/>
      <c r="AD6" s="125"/>
    </row>
    <row r="7" spans="1:43" x14ac:dyDescent="0.25">
      <c r="D7" s="64">
        <v>0.6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63">
        <f>AVERAGE(E7,G7,I7,K7,M7)</f>
        <v>0</v>
      </c>
      <c r="O7" s="64">
        <f>AVERAGE(F7,H7,J7,L7)</f>
        <v>0</v>
      </c>
      <c r="P7">
        <f>N7-D7</f>
        <v>-0.6</v>
      </c>
      <c r="Q7">
        <f>O7-D7</f>
        <v>-0.6</v>
      </c>
      <c r="R7">
        <f>N7-O7</f>
        <v>0</v>
      </c>
    </row>
    <row r="8" spans="1:43" x14ac:dyDescent="0.25">
      <c r="D8" s="64">
        <v>0.9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63">
        <f t="shared" ref="N8:N13" si="0">AVERAGE(E8,G8,I8,K8,M8)</f>
        <v>0</v>
      </c>
      <c r="O8" s="64">
        <f t="shared" ref="O8:O13" si="1">AVERAGE(F8,H8,J8,L8)</f>
        <v>0</v>
      </c>
      <c r="P8">
        <f t="shared" ref="P8:P71" si="2">N8-D8</f>
        <v>-0.9</v>
      </c>
      <c r="Q8">
        <f>O8-D8</f>
        <v>-0.9</v>
      </c>
      <c r="R8">
        <f t="shared" ref="R8:R71" si="3">N8-O8</f>
        <v>0</v>
      </c>
    </row>
    <row r="9" spans="1:43" x14ac:dyDescent="0.25">
      <c r="D9" s="64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63">
        <f t="shared" si="0"/>
        <v>0</v>
      </c>
      <c r="O9" s="64">
        <f t="shared" si="1"/>
        <v>0</v>
      </c>
      <c r="P9">
        <f t="shared" si="2"/>
        <v>-1</v>
      </c>
      <c r="Q9">
        <f t="shared" ref="Q9:Q71" si="4">O9-D9</f>
        <v>-1</v>
      </c>
      <c r="R9">
        <f t="shared" si="3"/>
        <v>0</v>
      </c>
    </row>
    <row r="10" spans="1:43" x14ac:dyDescent="0.25">
      <c r="D10" s="64">
        <v>1.5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63">
        <f t="shared" si="0"/>
        <v>0</v>
      </c>
      <c r="O10" s="64">
        <f t="shared" si="1"/>
        <v>0</v>
      </c>
      <c r="P10">
        <f t="shared" si="2"/>
        <v>-1.5</v>
      </c>
      <c r="Q10">
        <f t="shared" si="4"/>
        <v>-1.5</v>
      </c>
      <c r="R10">
        <f t="shared" si="3"/>
        <v>0</v>
      </c>
    </row>
    <row r="11" spans="1:43" x14ac:dyDescent="0.25">
      <c r="D11" s="64">
        <v>2</v>
      </c>
      <c r="E11">
        <v>2.2000000000000002</v>
      </c>
      <c r="F11">
        <v>1.4</v>
      </c>
      <c r="G11">
        <v>2.2999999999999998</v>
      </c>
      <c r="H11">
        <v>1.8</v>
      </c>
      <c r="I11">
        <v>2.2999999999999998</v>
      </c>
      <c r="J11">
        <v>1.8</v>
      </c>
      <c r="K11">
        <v>2.2000000000000002</v>
      </c>
      <c r="L11">
        <v>2</v>
      </c>
      <c r="M11">
        <v>2.1</v>
      </c>
      <c r="N11" s="63">
        <f t="shared" si="0"/>
        <v>2.2199999999999998</v>
      </c>
      <c r="O11" s="64">
        <f t="shared" si="1"/>
        <v>1.75</v>
      </c>
      <c r="P11">
        <f t="shared" si="2"/>
        <v>0.21999999999999975</v>
      </c>
      <c r="Q11">
        <f t="shared" si="4"/>
        <v>-0.25</v>
      </c>
      <c r="R11">
        <f t="shared" si="3"/>
        <v>0.46999999999999975</v>
      </c>
    </row>
    <row r="12" spans="1:43" x14ac:dyDescent="0.25">
      <c r="D12" s="64">
        <v>2.5</v>
      </c>
      <c r="E12">
        <v>3.1</v>
      </c>
      <c r="F12">
        <v>2</v>
      </c>
      <c r="G12">
        <v>3.1</v>
      </c>
      <c r="H12">
        <v>1.8</v>
      </c>
      <c r="I12">
        <v>3.1</v>
      </c>
      <c r="J12">
        <v>1.9</v>
      </c>
      <c r="K12">
        <v>3.1</v>
      </c>
      <c r="L12">
        <v>1.8</v>
      </c>
      <c r="M12">
        <v>2.9</v>
      </c>
      <c r="N12" s="63">
        <f t="shared" si="0"/>
        <v>3.06</v>
      </c>
      <c r="O12" s="64">
        <f t="shared" si="1"/>
        <v>1.8749999999999998</v>
      </c>
      <c r="P12">
        <f t="shared" si="2"/>
        <v>0.56000000000000005</v>
      </c>
      <c r="Q12">
        <f t="shared" si="4"/>
        <v>-0.62500000000000022</v>
      </c>
      <c r="R12">
        <f t="shared" si="3"/>
        <v>1.1850000000000003</v>
      </c>
    </row>
    <row r="13" spans="1:43" x14ac:dyDescent="0.25">
      <c r="D13" s="64">
        <v>3</v>
      </c>
      <c r="E13">
        <v>2.2000000000000002</v>
      </c>
      <c r="F13">
        <v>3.7</v>
      </c>
      <c r="G13">
        <v>2.2999999999999998</v>
      </c>
      <c r="H13">
        <v>3.6</v>
      </c>
      <c r="I13">
        <v>2.4</v>
      </c>
      <c r="J13">
        <v>3.8</v>
      </c>
      <c r="K13">
        <v>2.2000000000000002</v>
      </c>
      <c r="L13">
        <v>3.8</v>
      </c>
      <c r="M13">
        <v>2.2000000000000002</v>
      </c>
      <c r="N13" s="63">
        <f t="shared" si="0"/>
        <v>2.2600000000000002</v>
      </c>
      <c r="O13" s="64">
        <f t="shared" si="1"/>
        <v>3.7250000000000005</v>
      </c>
      <c r="P13">
        <f t="shared" si="2"/>
        <v>-0.73999999999999977</v>
      </c>
      <c r="Q13">
        <f t="shared" si="4"/>
        <v>0.72500000000000053</v>
      </c>
      <c r="R13">
        <f t="shared" si="3"/>
        <v>-1.4650000000000003</v>
      </c>
    </row>
    <row r="14" spans="1:43" x14ac:dyDescent="0.25">
      <c r="C14" s="65" t="s">
        <v>95</v>
      </c>
    </row>
    <row r="15" spans="1:43" s="66" customFormat="1" x14ac:dyDescent="0.25">
      <c r="D15" s="68" t="s">
        <v>71</v>
      </c>
      <c r="E15" s="66" t="s">
        <v>77</v>
      </c>
      <c r="F15" s="66" t="s">
        <v>76</v>
      </c>
      <c r="G15" s="66" t="s">
        <v>79</v>
      </c>
      <c r="H15" s="66" t="s">
        <v>78</v>
      </c>
      <c r="I15" s="66" t="s">
        <v>81</v>
      </c>
      <c r="J15" s="66" t="s">
        <v>80</v>
      </c>
      <c r="K15" s="66" t="s">
        <v>83</v>
      </c>
      <c r="L15" s="66" t="s">
        <v>82</v>
      </c>
      <c r="M15" s="66" t="s">
        <v>102</v>
      </c>
      <c r="N15" s="67" t="s">
        <v>103</v>
      </c>
      <c r="O15" s="68" t="s">
        <v>104</v>
      </c>
      <c r="P15" s="2"/>
      <c r="Q15" s="2"/>
      <c r="R15" s="2"/>
      <c r="S15" s="82"/>
      <c r="T15" s="80"/>
      <c r="U15" s="80"/>
      <c r="V15" s="82"/>
      <c r="W15" s="80"/>
      <c r="X15" s="80"/>
      <c r="Y15" s="82"/>
      <c r="Z15" s="80"/>
      <c r="AA15" s="80"/>
      <c r="AB15" s="82"/>
      <c r="AC15" s="80"/>
      <c r="AD15" s="83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pans="1:43" x14ac:dyDescent="0.25">
      <c r="D16" s="64">
        <v>0.6</v>
      </c>
      <c r="N16" s="63" t="e">
        <f t="shared" ref="N16:N22" si="5">AVERAGE(E16,G16,I16,K16,M16)</f>
        <v>#DIV/0!</v>
      </c>
      <c r="O16" s="64" t="e">
        <f t="shared" ref="O16:O22" si="6">AVERAGE(F16,H16,J16,L16)</f>
        <v>#DIV/0!</v>
      </c>
      <c r="P16" t="e">
        <f t="shared" si="2"/>
        <v>#DIV/0!</v>
      </c>
      <c r="Q16" t="e">
        <f t="shared" si="4"/>
        <v>#DIV/0!</v>
      </c>
      <c r="R16" t="e">
        <f t="shared" si="3"/>
        <v>#DIV/0!</v>
      </c>
    </row>
    <row r="17" spans="2:36" x14ac:dyDescent="0.25">
      <c r="D17" s="64">
        <v>0.9</v>
      </c>
      <c r="N17" s="63" t="e">
        <f t="shared" si="5"/>
        <v>#DIV/0!</v>
      </c>
      <c r="O17" s="64" t="e">
        <f t="shared" si="6"/>
        <v>#DIV/0!</v>
      </c>
      <c r="P17" t="e">
        <f t="shared" si="2"/>
        <v>#DIV/0!</v>
      </c>
      <c r="Q17" t="e">
        <f t="shared" si="4"/>
        <v>#DIV/0!</v>
      </c>
      <c r="R17" t="e">
        <f t="shared" si="3"/>
        <v>#DIV/0!</v>
      </c>
    </row>
    <row r="18" spans="2:36" x14ac:dyDescent="0.25">
      <c r="D18" s="64">
        <v>1</v>
      </c>
      <c r="N18" s="63" t="e">
        <f t="shared" si="5"/>
        <v>#DIV/0!</v>
      </c>
      <c r="O18" s="64" t="e">
        <f t="shared" si="6"/>
        <v>#DIV/0!</v>
      </c>
      <c r="P18" t="e">
        <f t="shared" si="2"/>
        <v>#DIV/0!</v>
      </c>
      <c r="Q18" t="e">
        <f t="shared" si="4"/>
        <v>#DIV/0!</v>
      </c>
      <c r="R18" t="e">
        <f t="shared" si="3"/>
        <v>#DIV/0!</v>
      </c>
    </row>
    <row r="19" spans="2:36" x14ac:dyDescent="0.25">
      <c r="D19" s="64">
        <v>1.5</v>
      </c>
      <c r="N19" s="63" t="e">
        <f t="shared" si="5"/>
        <v>#DIV/0!</v>
      </c>
      <c r="O19" s="64" t="e">
        <f t="shared" si="6"/>
        <v>#DIV/0!</v>
      </c>
      <c r="P19" t="e">
        <f t="shared" si="2"/>
        <v>#DIV/0!</v>
      </c>
      <c r="Q19" t="e">
        <f t="shared" si="4"/>
        <v>#DIV/0!</v>
      </c>
      <c r="R19" t="e">
        <f t="shared" si="3"/>
        <v>#DIV/0!</v>
      </c>
    </row>
    <row r="20" spans="2:36" x14ac:dyDescent="0.25">
      <c r="D20" s="64">
        <v>2</v>
      </c>
      <c r="N20" s="63" t="e">
        <f t="shared" si="5"/>
        <v>#DIV/0!</v>
      </c>
      <c r="O20" s="64" t="e">
        <f t="shared" si="6"/>
        <v>#DIV/0!</v>
      </c>
      <c r="P20" t="e">
        <f t="shared" si="2"/>
        <v>#DIV/0!</v>
      </c>
      <c r="Q20" t="e">
        <f t="shared" si="4"/>
        <v>#DIV/0!</v>
      </c>
      <c r="R20" t="e">
        <f t="shared" si="3"/>
        <v>#DIV/0!</v>
      </c>
    </row>
    <row r="21" spans="2:36" x14ac:dyDescent="0.25">
      <c r="D21" s="64">
        <v>2.5</v>
      </c>
      <c r="N21" s="63" t="e">
        <f t="shared" si="5"/>
        <v>#DIV/0!</v>
      </c>
      <c r="O21" s="64" t="e">
        <f t="shared" si="6"/>
        <v>#DIV/0!</v>
      </c>
      <c r="P21" t="e">
        <f t="shared" si="2"/>
        <v>#DIV/0!</v>
      </c>
      <c r="Q21" t="e">
        <f t="shared" si="4"/>
        <v>#DIV/0!</v>
      </c>
      <c r="R21" t="e">
        <f t="shared" si="3"/>
        <v>#DIV/0!</v>
      </c>
    </row>
    <row r="22" spans="2:36" x14ac:dyDescent="0.25">
      <c r="D22" s="64">
        <v>3</v>
      </c>
      <c r="N22" s="63" t="e">
        <f t="shared" si="5"/>
        <v>#DIV/0!</v>
      </c>
      <c r="O22" s="64" t="e">
        <f t="shared" si="6"/>
        <v>#DIV/0!</v>
      </c>
      <c r="P22" t="e">
        <f t="shared" si="2"/>
        <v>#DIV/0!</v>
      </c>
      <c r="Q22" t="e">
        <f t="shared" si="4"/>
        <v>#DIV/0!</v>
      </c>
      <c r="R22" t="e">
        <f t="shared" si="3"/>
        <v>#DIV/0!</v>
      </c>
    </row>
    <row r="24" spans="2:36" s="70" customFormat="1" x14ac:dyDescent="0.25">
      <c r="B24" s="70" t="s">
        <v>90</v>
      </c>
      <c r="C24" s="70" t="s">
        <v>96</v>
      </c>
      <c r="D24" s="71" t="s">
        <v>71</v>
      </c>
      <c r="E24" s="70" t="s">
        <v>77</v>
      </c>
      <c r="F24" s="70" t="s">
        <v>76</v>
      </c>
      <c r="G24" s="70" t="s">
        <v>79</v>
      </c>
      <c r="H24" s="70" t="s">
        <v>78</v>
      </c>
      <c r="I24" s="70" t="s">
        <v>81</v>
      </c>
      <c r="J24" s="70" t="s">
        <v>80</v>
      </c>
      <c r="K24" s="70" t="s">
        <v>83</v>
      </c>
      <c r="L24" s="70" t="s">
        <v>82</v>
      </c>
      <c r="M24" s="70" t="s">
        <v>102</v>
      </c>
      <c r="N24" s="72" t="s">
        <v>103</v>
      </c>
      <c r="O24" s="71" t="s">
        <v>104</v>
      </c>
      <c r="P24" s="10"/>
      <c r="Q24" s="10"/>
      <c r="R24" s="10"/>
      <c r="S24" s="123" t="s">
        <v>118</v>
      </c>
      <c r="T24" s="124"/>
      <c r="U24" s="124"/>
      <c r="V24" s="124" t="s">
        <v>119</v>
      </c>
      <c r="W24" s="124"/>
      <c r="X24" s="125"/>
      <c r="Y24" s="123" t="s">
        <v>120</v>
      </c>
      <c r="Z24" s="124"/>
      <c r="AA24" s="124"/>
      <c r="AB24" s="124" t="s">
        <v>121</v>
      </c>
      <c r="AC24" s="124"/>
      <c r="AD24" s="125"/>
    </row>
    <row r="25" spans="2:36" x14ac:dyDescent="0.25">
      <c r="D25" s="64">
        <v>0.6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63">
        <f t="shared" ref="N25:N31" si="7">AVERAGE(E25,G25,I25,K25,M25)</f>
        <v>0</v>
      </c>
      <c r="O25" s="64">
        <f t="shared" ref="O25:O31" si="8">AVERAGE(F25,H25,J25,L25)</f>
        <v>0</v>
      </c>
      <c r="P25">
        <f t="shared" si="2"/>
        <v>-0.6</v>
      </c>
      <c r="Q25">
        <f t="shared" si="4"/>
        <v>-0.6</v>
      </c>
      <c r="R25">
        <f t="shared" si="3"/>
        <v>0</v>
      </c>
    </row>
    <row r="26" spans="2:36" x14ac:dyDescent="0.25">
      <c r="D26" s="64">
        <v>0.9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63">
        <f t="shared" si="7"/>
        <v>0</v>
      </c>
      <c r="O26" s="64">
        <f t="shared" si="8"/>
        <v>0</v>
      </c>
      <c r="P26">
        <f t="shared" si="2"/>
        <v>-0.9</v>
      </c>
      <c r="Q26">
        <f t="shared" si="4"/>
        <v>-0.9</v>
      </c>
      <c r="R26">
        <f t="shared" si="3"/>
        <v>0</v>
      </c>
    </row>
    <row r="27" spans="2:36" x14ac:dyDescent="0.25">
      <c r="D27" s="64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63">
        <f t="shared" si="7"/>
        <v>0</v>
      </c>
      <c r="O27" s="64">
        <f t="shared" si="8"/>
        <v>0</v>
      </c>
      <c r="P27">
        <f t="shared" si="2"/>
        <v>-1</v>
      </c>
      <c r="Q27">
        <f t="shared" si="4"/>
        <v>-1</v>
      </c>
      <c r="R27">
        <f t="shared" si="3"/>
        <v>0</v>
      </c>
    </row>
    <row r="28" spans="2:36" x14ac:dyDescent="0.25">
      <c r="D28" s="64">
        <v>1.5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63">
        <f t="shared" si="7"/>
        <v>0</v>
      </c>
      <c r="O28" s="64">
        <f t="shared" si="8"/>
        <v>0</v>
      </c>
      <c r="P28">
        <f t="shared" si="2"/>
        <v>-1.5</v>
      </c>
      <c r="Q28">
        <f t="shared" si="4"/>
        <v>-1.5</v>
      </c>
      <c r="R28">
        <f t="shared" si="3"/>
        <v>0</v>
      </c>
    </row>
    <row r="29" spans="2:36" x14ac:dyDescent="0.25">
      <c r="D29" s="64">
        <v>2</v>
      </c>
      <c r="E29">
        <v>2.8</v>
      </c>
      <c r="F29">
        <v>1.4</v>
      </c>
      <c r="G29">
        <v>2.5</v>
      </c>
      <c r="H29">
        <v>1.4</v>
      </c>
      <c r="I29">
        <v>2.8</v>
      </c>
      <c r="J29">
        <v>1.4</v>
      </c>
      <c r="K29">
        <v>2.6</v>
      </c>
      <c r="L29">
        <v>1.5</v>
      </c>
      <c r="M29">
        <v>2.8</v>
      </c>
      <c r="N29" s="63">
        <f t="shared" si="7"/>
        <v>2.7</v>
      </c>
      <c r="O29" s="64">
        <f t="shared" si="8"/>
        <v>1.4249999999999998</v>
      </c>
      <c r="P29">
        <f t="shared" si="2"/>
        <v>0.70000000000000018</v>
      </c>
      <c r="Q29">
        <f t="shared" si="4"/>
        <v>-0.57500000000000018</v>
      </c>
      <c r="R29">
        <f t="shared" si="3"/>
        <v>1.2750000000000004</v>
      </c>
    </row>
    <row r="30" spans="2:36" x14ac:dyDescent="0.25">
      <c r="D30" s="64">
        <v>2.5</v>
      </c>
      <c r="E30">
        <v>3.3</v>
      </c>
      <c r="F30">
        <v>1.8</v>
      </c>
      <c r="G30">
        <v>3.1</v>
      </c>
      <c r="H30">
        <v>2.1</v>
      </c>
      <c r="I30">
        <v>2.9</v>
      </c>
      <c r="J30">
        <v>1.7</v>
      </c>
      <c r="K30">
        <v>3.3</v>
      </c>
      <c r="L30">
        <v>1.7</v>
      </c>
      <c r="M30">
        <v>3.3</v>
      </c>
      <c r="N30" s="63">
        <f t="shared" si="7"/>
        <v>3.1800000000000006</v>
      </c>
      <c r="O30" s="64">
        <f t="shared" si="8"/>
        <v>1.8250000000000002</v>
      </c>
      <c r="P30">
        <f t="shared" si="2"/>
        <v>0.6800000000000006</v>
      </c>
      <c r="Q30">
        <f t="shared" si="4"/>
        <v>-0.67499999999999982</v>
      </c>
      <c r="R30">
        <f t="shared" si="3"/>
        <v>1.3550000000000004</v>
      </c>
    </row>
    <row r="31" spans="2:36" x14ac:dyDescent="0.25">
      <c r="D31" s="64">
        <v>3</v>
      </c>
      <c r="E31">
        <v>4</v>
      </c>
      <c r="F31">
        <v>1.9</v>
      </c>
      <c r="G31">
        <v>4.3</v>
      </c>
      <c r="H31">
        <v>1.7</v>
      </c>
      <c r="I31">
        <v>4</v>
      </c>
      <c r="J31">
        <v>2</v>
      </c>
      <c r="K31">
        <v>4.2</v>
      </c>
      <c r="L31">
        <v>1.8</v>
      </c>
      <c r="M31">
        <v>4.0999999999999996</v>
      </c>
      <c r="N31" s="63">
        <f t="shared" si="7"/>
        <v>4.12</v>
      </c>
      <c r="O31" s="64">
        <f t="shared" si="8"/>
        <v>1.8499999999999999</v>
      </c>
      <c r="P31">
        <f t="shared" si="2"/>
        <v>1.1200000000000001</v>
      </c>
      <c r="Q31">
        <f t="shared" si="4"/>
        <v>-1.1500000000000001</v>
      </c>
      <c r="R31">
        <f t="shared" si="3"/>
        <v>2.2700000000000005</v>
      </c>
    </row>
    <row r="32" spans="2:36" x14ac:dyDescent="0.25">
      <c r="C32" s="65" t="s">
        <v>95</v>
      </c>
      <c r="T32" s="36"/>
      <c r="U32" s="36"/>
      <c r="W32" s="36"/>
      <c r="X32" s="64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2:36" s="66" customFormat="1" x14ac:dyDescent="0.25">
      <c r="D33" s="68" t="s">
        <v>71</v>
      </c>
      <c r="E33" s="66" t="s">
        <v>77</v>
      </c>
      <c r="F33" s="66" t="s">
        <v>76</v>
      </c>
      <c r="G33" s="66" t="s">
        <v>79</v>
      </c>
      <c r="H33" s="66" t="s">
        <v>78</v>
      </c>
      <c r="I33" s="66" t="s">
        <v>81</v>
      </c>
      <c r="J33" s="66" t="s">
        <v>80</v>
      </c>
      <c r="K33" s="66" t="s">
        <v>83</v>
      </c>
      <c r="L33" s="66" t="s">
        <v>82</v>
      </c>
      <c r="M33" s="66" t="s">
        <v>102</v>
      </c>
      <c r="N33" s="67" t="s">
        <v>103</v>
      </c>
      <c r="O33" s="68" t="s">
        <v>104</v>
      </c>
      <c r="P33" s="2"/>
      <c r="Q33" s="2"/>
      <c r="R33" s="2"/>
      <c r="S33" s="82"/>
      <c r="T33" s="80"/>
      <c r="U33" s="80"/>
      <c r="V33" s="82"/>
      <c r="W33" s="80"/>
      <c r="X33" s="83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2:36" x14ac:dyDescent="0.25">
      <c r="D34" s="64">
        <v>0.6</v>
      </c>
      <c r="N34" s="63" t="e">
        <f>AVERAGE(E34,G34,I34,K34,M34)</f>
        <v>#DIV/0!</v>
      </c>
      <c r="O34" s="64" t="e">
        <f>AVERAGE(F34,H34,J34,L34)</f>
        <v>#DIV/0!</v>
      </c>
      <c r="P34" t="e">
        <f t="shared" si="2"/>
        <v>#DIV/0!</v>
      </c>
      <c r="Q34" t="e">
        <f t="shared" si="4"/>
        <v>#DIV/0!</v>
      </c>
      <c r="R34" t="e">
        <f t="shared" si="3"/>
        <v>#DIV/0!</v>
      </c>
    </row>
    <row r="35" spans="2:36" x14ac:dyDescent="0.25">
      <c r="D35" s="64">
        <v>0.9</v>
      </c>
      <c r="N35" s="63" t="e">
        <f t="shared" ref="N35:N40" si="9">AVERAGE(E35,G35,I35,K35,M35)</f>
        <v>#DIV/0!</v>
      </c>
      <c r="O35" s="64" t="e">
        <f t="shared" ref="O35:O40" si="10">AVERAGE(F35,H35,J35,L35)</f>
        <v>#DIV/0!</v>
      </c>
      <c r="P35" t="e">
        <f t="shared" si="2"/>
        <v>#DIV/0!</v>
      </c>
      <c r="Q35" t="e">
        <f t="shared" si="4"/>
        <v>#DIV/0!</v>
      </c>
      <c r="R35" t="e">
        <f t="shared" si="3"/>
        <v>#DIV/0!</v>
      </c>
    </row>
    <row r="36" spans="2:36" x14ac:dyDescent="0.25">
      <c r="D36" s="64">
        <v>1</v>
      </c>
      <c r="N36" s="63" t="e">
        <f t="shared" si="9"/>
        <v>#DIV/0!</v>
      </c>
      <c r="O36" s="64" t="e">
        <f t="shared" si="10"/>
        <v>#DIV/0!</v>
      </c>
      <c r="P36" t="e">
        <f t="shared" si="2"/>
        <v>#DIV/0!</v>
      </c>
      <c r="Q36" t="e">
        <f t="shared" si="4"/>
        <v>#DIV/0!</v>
      </c>
      <c r="R36" t="e">
        <f t="shared" si="3"/>
        <v>#DIV/0!</v>
      </c>
    </row>
    <row r="37" spans="2:36" x14ac:dyDescent="0.25">
      <c r="D37" s="64">
        <v>1.5</v>
      </c>
      <c r="N37" s="63" t="e">
        <f t="shared" si="9"/>
        <v>#DIV/0!</v>
      </c>
      <c r="O37" s="64" t="e">
        <f t="shared" si="10"/>
        <v>#DIV/0!</v>
      </c>
      <c r="P37" t="e">
        <f t="shared" si="2"/>
        <v>#DIV/0!</v>
      </c>
      <c r="Q37" t="e">
        <f t="shared" si="4"/>
        <v>#DIV/0!</v>
      </c>
      <c r="R37" t="e">
        <f t="shared" si="3"/>
        <v>#DIV/0!</v>
      </c>
    </row>
    <row r="38" spans="2:36" x14ac:dyDescent="0.25">
      <c r="D38" s="64">
        <v>2</v>
      </c>
      <c r="N38" s="63" t="e">
        <f t="shared" si="9"/>
        <v>#DIV/0!</v>
      </c>
      <c r="O38" s="64" t="e">
        <f t="shared" si="10"/>
        <v>#DIV/0!</v>
      </c>
      <c r="P38" t="e">
        <f t="shared" si="2"/>
        <v>#DIV/0!</v>
      </c>
      <c r="Q38" t="e">
        <f t="shared" si="4"/>
        <v>#DIV/0!</v>
      </c>
      <c r="R38" t="e">
        <f t="shared" si="3"/>
        <v>#DIV/0!</v>
      </c>
    </row>
    <row r="39" spans="2:36" x14ac:dyDescent="0.25">
      <c r="D39" s="64">
        <v>2.5</v>
      </c>
      <c r="N39" s="63" t="e">
        <f t="shared" si="9"/>
        <v>#DIV/0!</v>
      </c>
      <c r="O39" s="64" t="e">
        <f t="shared" si="10"/>
        <v>#DIV/0!</v>
      </c>
      <c r="P39" t="e">
        <f t="shared" si="2"/>
        <v>#DIV/0!</v>
      </c>
      <c r="Q39" t="e">
        <f t="shared" si="4"/>
        <v>#DIV/0!</v>
      </c>
      <c r="R39" t="e">
        <f t="shared" si="3"/>
        <v>#DIV/0!</v>
      </c>
    </row>
    <row r="40" spans="2:36" x14ac:dyDescent="0.25">
      <c r="D40" s="64">
        <v>3</v>
      </c>
      <c r="N40" s="63" t="e">
        <f t="shared" si="9"/>
        <v>#DIV/0!</v>
      </c>
      <c r="O40" s="64" t="e">
        <f t="shared" si="10"/>
        <v>#DIV/0!</v>
      </c>
      <c r="P40" t="e">
        <f t="shared" si="2"/>
        <v>#DIV/0!</v>
      </c>
      <c r="Q40" t="e">
        <f t="shared" si="4"/>
        <v>#DIV/0!</v>
      </c>
      <c r="R40" t="e">
        <f t="shared" si="3"/>
        <v>#DIV/0!</v>
      </c>
    </row>
    <row r="42" spans="2:36" s="70" customFormat="1" x14ac:dyDescent="0.25">
      <c r="B42" s="70" t="s">
        <v>91</v>
      </c>
      <c r="C42" s="70" t="s">
        <v>96</v>
      </c>
      <c r="D42" s="71" t="s">
        <v>71</v>
      </c>
      <c r="E42" s="70" t="s">
        <v>77</v>
      </c>
      <c r="F42" s="70" t="s">
        <v>76</v>
      </c>
      <c r="G42" s="70" t="s">
        <v>79</v>
      </c>
      <c r="H42" s="70" t="s">
        <v>78</v>
      </c>
      <c r="I42" s="70" t="s">
        <v>81</v>
      </c>
      <c r="J42" s="70" t="s">
        <v>80</v>
      </c>
      <c r="K42" s="70" t="s">
        <v>83</v>
      </c>
      <c r="L42" s="70" t="s">
        <v>82</v>
      </c>
      <c r="M42" s="70" t="s">
        <v>102</v>
      </c>
      <c r="N42" s="72" t="s">
        <v>103</v>
      </c>
      <c r="O42" s="71" t="s">
        <v>104</v>
      </c>
      <c r="P42" s="10"/>
      <c r="Q42" s="10"/>
      <c r="R42" s="10"/>
      <c r="S42" s="123" t="s">
        <v>118</v>
      </c>
      <c r="T42" s="124"/>
      <c r="U42" s="124"/>
      <c r="V42" s="124" t="s">
        <v>119</v>
      </c>
      <c r="W42" s="124"/>
      <c r="X42" s="125"/>
      <c r="Y42" s="123" t="s">
        <v>120</v>
      </c>
      <c r="Z42" s="124"/>
      <c r="AA42" s="124"/>
      <c r="AB42" s="124" t="s">
        <v>121</v>
      </c>
      <c r="AC42" s="124"/>
      <c r="AD42" s="125"/>
    </row>
    <row r="43" spans="2:36" x14ac:dyDescent="0.25">
      <c r="D43" s="64">
        <v>0.6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 s="63">
        <f>AVERAGE(E43,G43,I43,K43,M43)</f>
        <v>0</v>
      </c>
      <c r="O43" s="64">
        <f>AVERAGE(F43,H43,J43,L43)</f>
        <v>0</v>
      </c>
      <c r="P43">
        <f t="shared" si="2"/>
        <v>-0.6</v>
      </c>
      <c r="Q43">
        <f t="shared" si="4"/>
        <v>-0.6</v>
      </c>
      <c r="R43">
        <f t="shared" si="3"/>
        <v>0</v>
      </c>
    </row>
    <row r="44" spans="2:36" x14ac:dyDescent="0.25">
      <c r="D44" s="64">
        <v>0.9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 s="63">
        <f t="shared" ref="N44:N49" si="11">AVERAGE(E44,G44,I44,K44,M44)</f>
        <v>0</v>
      </c>
      <c r="O44" s="64">
        <f t="shared" ref="O44:O49" si="12">AVERAGE(F44,H44,J44,L44)</f>
        <v>0</v>
      </c>
      <c r="P44">
        <f t="shared" si="2"/>
        <v>-0.9</v>
      </c>
      <c r="Q44">
        <f t="shared" si="4"/>
        <v>-0.9</v>
      </c>
      <c r="R44">
        <f t="shared" si="3"/>
        <v>0</v>
      </c>
    </row>
    <row r="45" spans="2:36" x14ac:dyDescent="0.25">
      <c r="D45" s="64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 s="63">
        <f t="shared" si="11"/>
        <v>0</v>
      </c>
      <c r="O45" s="64">
        <f t="shared" si="12"/>
        <v>0</v>
      </c>
      <c r="P45">
        <f t="shared" si="2"/>
        <v>-1</v>
      </c>
      <c r="Q45">
        <f t="shared" si="4"/>
        <v>-1</v>
      </c>
      <c r="R45">
        <f t="shared" si="3"/>
        <v>0</v>
      </c>
    </row>
    <row r="46" spans="2:36" x14ac:dyDescent="0.25">
      <c r="B46" s="119"/>
      <c r="C46" s="119"/>
      <c r="D46" s="64">
        <v>1.5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63">
        <f t="shared" si="11"/>
        <v>0</v>
      </c>
      <c r="O46" s="64">
        <f t="shared" si="12"/>
        <v>0</v>
      </c>
      <c r="P46">
        <f t="shared" si="2"/>
        <v>-1.5</v>
      </c>
      <c r="Q46">
        <f t="shared" si="4"/>
        <v>-1.5</v>
      </c>
      <c r="R46">
        <f t="shared" si="3"/>
        <v>0</v>
      </c>
    </row>
    <row r="47" spans="2:36" x14ac:dyDescent="0.25">
      <c r="D47" s="64">
        <v>2</v>
      </c>
      <c r="E47">
        <v>2.7</v>
      </c>
      <c r="F47">
        <v>1.3</v>
      </c>
      <c r="G47">
        <v>2.7</v>
      </c>
      <c r="H47">
        <v>1.5</v>
      </c>
      <c r="I47">
        <v>2.6</v>
      </c>
      <c r="J47">
        <v>1</v>
      </c>
      <c r="K47">
        <v>3.2</v>
      </c>
      <c r="L47">
        <v>1.3</v>
      </c>
      <c r="M47">
        <v>3</v>
      </c>
      <c r="N47" s="63">
        <f t="shared" si="11"/>
        <v>2.84</v>
      </c>
      <c r="O47" s="64">
        <f t="shared" si="12"/>
        <v>1.2749999999999999</v>
      </c>
      <c r="P47">
        <f t="shared" si="2"/>
        <v>0.83999999999999986</v>
      </c>
      <c r="Q47">
        <f t="shared" si="4"/>
        <v>-0.72500000000000009</v>
      </c>
      <c r="R47">
        <f t="shared" si="3"/>
        <v>1.5649999999999999</v>
      </c>
    </row>
    <row r="48" spans="2:36" x14ac:dyDescent="0.25">
      <c r="D48" s="64">
        <v>2.5</v>
      </c>
      <c r="E48">
        <v>3.4</v>
      </c>
      <c r="F48">
        <v>1.5</v>
      </c>
      <c r="G48">
        <v>3.6</v>
      </c>
      <c r="H48">
        <v>1.5</v>
      </c>
      <c r="I48">
        <v>3.4</v>
      </c>
      <c r="J48">
        <v>1.6</v>
      </c>
      <c r="K48">
        <v>3.5</v>
      </c>
      <c r="L48">
        <v>1.5</v>
      </c>
      <c r="M48">
        <v>3.7</v>
      </c>
      <c r="N48" s="63">
        <f t="shared" si="11"/>
        <v>3.5200000000000005</v>
      </c>
      <c r="O48" s="64">
        <f t="shared" si="12"/>
        <v>1.5249999999999999</v>
      </c>
      <c r="P48">
        <f t="shared" si="2"/>
        <v>1.0200000000000005</v>
      </c>
      <c r="Q48">
        <f t="shared" si="4"/>
        <v>-0.97500000000000009</v>
      </c>
      <c r="R48">
        <f t="shared" si="3"/>
        <v>1.9950000000000006</v>
      </c>
    </row>
    <row r="49" spans="1:38" x14ac:dyDescent="0.25">
      <c r="D49" s="64">
        <v>3</v>
      </c>
      <c r="E49">
        <v>2.7</v>
      </c>
      <c r="F49">
        <v>1.6</v>
      </c>
      <c r="G49">
        <v>3.3</v>
      </c>
      <c r="H49">
        <v>1.2</v>
      </c>
      <c r="I49">
        <v>3.3</v>
      </c>
      <c r="J49">
        <v>1.2</v>
      </c>
      <c r="K49">
        <v>3.3</v>
      </c>
      <c r="L49">
        <v>1.3</v>
      </c>
      <c r="M49">
        <v>3.2</v>
      </c>
      <c r="N49" s="63">
        <f t="shared" si="11"/>
        <v>3.16</v>
      </c>
      <c r="O49" s="64">
        <f t="shared" si="12"/>
        <v>1.325</v>
      </c>
      <c r="P49">
        <f t="shared" si="2"/>
        <v>0.16000000000000014</v>
      </c>
      <c r="Q49">
        <f t="shared" si="4"/>
        <v>-1.675</v>
      </c>
      <c r="R49">
        <f t="shared" si="3"/>
        <v>1.8350000000000002</v>
      </c>
    </row>
    <row r="50" spans="1:38" x14ac:dyDescent="0.25">
      <c r="C50" s="65" t="s">
        <v>95</v>
      </c>
    </row>
    <row r="51" spans="1:38" s="66" customFormat="1" x14ac:dyDescent="0.25">
      <c r="D51" s="68" t="s">
        <v>71</v>
      </c>
      <c r="E51" s="66" t="s">
        <v>77</v>
      </c>
      <c r="F51" s="66" t="s">
        <v>76</v>
      </c>
      <c r="G51" s="66" t="s">
        <v>79</v>
      </c>
      <c r="H51" s="66" t="s">
        <v>78</v>
      </c>
      <c r="I51" s="66" t="s">
        <v>81</v>
      </c>
      <c r="J51" s="66" t="s">
        <v>80</v>
      </c>
      <c r="K51" s="66" t="s">
        <v>83</v>
      </c>
      <c r="L51" s="66" t="s">
        <v>82</v>
      </c>
      <c r="M51" s="66" t="s">
        <v>102</v>
      </c>
      <c r="N51" s="67" t="s">
        <v>103</v>
      </c>
      <c r="O51" s="68" t="s">
        <v>104</v>
      </c>
      <c r="P51" s="2"/>
      <c r="Q51" s="2"/>
      <c r="R51" s="2"/>
      <c r="S51" s="82"/>
      <c r="T51" s="80"/>
      <c r="U51" s="80"/>
      <c r="V51" s="82"/>
      <c r="W51" s="80"/>
      <c r="X51" s="83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</row>
    <row r="52" spans="1:38" x14ac:dyDescent="0.25">
      <c r="D52" s="64">
        <v>0.6</v>
      </c>
      <c r="N52" s="63" t="e">
        <f>AVERAGE(E52,G52,I52,K52,M52)</f>
        <v>#DIV/0!</v>
      </c>
      <c r="O52" s="64" t="e">
        <f>AVERAGE(F52,H52,J52,L52)</f>
        <v>#DIV/0!</v>
      </c>
      <c r="P52" t="e">
        <f t="shared" si="2"/>
        <v>#DIV/0!</v>
      </c>
      <c r="Q52" t="e">
        <f t="shared" si="4"/>
        <v>#DIV/0!</v>
      </c>
      <c r="R52" t="e">
        <f t="shared" si="3"/>
        <v>#DIV/0!</v>
      </c>
    </row>
    <row r="53" spans="1:38" x14ac:dyDescent="0.25">
      <c r="D53" s="64">
        <v>0.9</v>
      </c>
      <c r="N53" s="63" t="e">
        <f t="shared" ref="N53:N58" si="13">AVERAGE(E53,G53,I53,K53,M53)</f>
        <v>#DIV/0!</v>
      </c>
      <c r="O53" s="64" t="e">
        <f t="shared" ref="O53:O58" si="14">AVERAGE(F53,H53,J53,L53)</f>
        <v>#DIV/0!</v>
      </c>
      <c r="P53" t="e">
        <f t="shared" si="2"/>
        <v>#DIV/0!</v>
      </c>
      <c r="Q53" t="e">
        <f t="shared" si="4"/>
        <v>#DIV/0!</v>
      </c>
      <c r="R53" t="e">
        <f t="shared" si="3"/>
        <v>#DIV/0!</v>
      </c>
    </row>
    <row r="54" spans="1:38" x14ac:dyDescent="0.25">
      <c r="D54" s="64">
        <v>1</v>
      </c>
      <c r="N54" s="63" t="e">
        <f t="shared" si="13"/>
        <v>#DIV/0!</v>
      </c>
      <c r="O54" s="64" t="e">
        <f t="shared" si="14"/>
        <v>#DIV/0!</v>
      </c>
      <c r="P54" t="e">
        <f t="shared" si="2"/>
        <v>#DIV/0!</v>
      </c>
      <c r="Q54" t="e">
        <f t="shared" si="4"/>
        <v>#DIV/0!</v>
      </c>
      <c r="R54" t="e">
        <f t="shared" si="3"/>
        <v>#DIV/0!</v>
      </c>
    </row>
    <row r="55" spans="1:38" x14ac:dyDescent="0.25">
      <c r="D55" s="64">
        <v>1.5</v>
      </c>
      <c r="N55" s="63" t="e">
        <f t="shared" si="13"/>
        <v>#DIV/0!</v>
      </c>
      <c r="O55" s="64" t="e">
        <f t="shared" si="14"/>
        <v>#DIV/0!</v>
      </c>
      <c r="P55" t="e">
        <f t="shared" si="2"/>
        <v>#DIV/0!</v>
      </c>
      <c r="Q55" t="e">
        <f t="shared" si="4"/>
        <v>#DIV/0!</v>
      </c>
      <c r="R55" t="e">
        <f t="shared" si="3"/>
        <v>#DIV/0!</v>
      </c>
    </row>
    <row r="56" spans="1:38" x14ac:dyDescent="0.25">
      <c r="D56" s="64">
        <v>2</v>
      </c>
      <c r="N56" s="63" t="e">
        <f t="shared" si="13"/>
        <v>#DIV/0!</v>
      </c>
      <c r="O56" s="64" t="e">
        <f t="shared" si="14"/>
        <v>#DIV/0!</v>
      </c>
      <c r="P56" t="e">
        <f t="shared" si="2"/>
        <v>#DIV/0!</v>
      </c>
      <c r="Q56" t="e">
        <f t="shared" si="4"/>
        <v>#DIV/0!</v>
      </c>
      <c r="R56" t="e">
        <f t="shared" si="3"/>
        <v>#DIV/0!</v>
      </c>
    </row>
    <row r="57" spans="1:38" x14ac:dyDescent="0.25">
      <c r="D57" s="64">
        <v>2.5</v>
      </c>
      <c r="N57" s="63" t="e">
        <f t="shared" si="13"/>
        <v>#DIV/0!</v>
      </c>
      <c r="O57" s="64" t="e">
        <f t="shared" si="14"/>
        <v>#DIV/0!</v>
      </c>
      <c r="P57" t="e">
        <f t="shared" si="2"/>
        <v>#DIV/0!</v>
      </c>
      <c r="Q57" t="e">
        <f t="shared" si="4"/>
        <v>#DIV/0!</v>
      </c>
      <c r="R57" t="e">
        <f t="shared" si="3"/>
        <v>#DIV/0!</v>
      </c>
    </row>
    <row r="58" spans="1:38" x14ac:dyDescent="0.25">
      <c r="D58" s="64">
        <v>3</v>
      </c>
      <c r="N58" s="63" t="e">
        <f t="shared" si="13"/>
        <v>#DIV/0!</v>
      </c>
      <c r="O58" s="64" t="e">
        <f t="shared" si="14"/>
        <v>#DIV/0!</v>
      </c>
      <c r="P58" t="e">
        <f t="shared" si="2"/>
        <v>#DIV/0!</v>
      </c>
      <c r="Q58" t="e">
        <f t="shared" si="4"/>
        <v>#DIV/0!</v>
      </c>
      <c r="R58" t="e">
        <f t="shared" si="3"/>
        <v>#DIV/0!</v>
      </c>
    </row>
    <row r="60" spans="1:38" s="70" customFormat="1" x14ac:dyDescent="0.25">
      <c r="B60" s="70" t="s">
        <v>92</v>
      </c>
      <c r="C60" s="70" t="s">
        <v>96</v>
      </c>
      <c r="D60" s="71" t="s">
        <v>71</v>
      </c>
      <c r="E60" s="70" t="s">
        <v>77</v>
      </c>
      <c r="F60" s="70" t="s">
        <v>76</v>
      </c>
      <c r="G60" s="70" t="s">
        <v>79</v>
      </c>
      <c r="H60" s="70" t="s">
        <v>78</v>
      </c>
      <c r="I60" s="70" t="s">
        <v>81</v>
      </c>
      <c r="J60" s="70" t="s">
        <v>80</v>
      </c>
      <c r="K60" s="70" t="s">
        <v>83</v>
      </c>
      <c r="L60" s="70" t="s">
        <v>82</v>
      </c>
      <c r="M60" s="70" t="s">
        <v>102</v>
      </c>
      <c r="N60" s="72" t="s">
        <v>103</v>
      </c>
      <c r="O60" s="71" t="s">
        <v>104</v>
      </c>
      <c r="P60" s="10"/>
      <c r="Q60" s="10"/>
      <c r="R60" s="10"/>
      <c r="S60" s="123" t="s">
        <v>118</v>
      </c>
      <c r="T60" s="124"/>
      <c r="U60" s="124"/>
      <c r="V60" s="124" t="s">
        <v>119</v>
      </c>
      <c r="W60" s="124"/>
      <c r="X60" s="125"/>
      <c r="Y60" s="123" t="s">
        <v>120</v>
      </c>
      <c r="Z60" s="124"/>
      <c r="AA60" s="124"/>
      <c r="AB60" s="124" t="s">
        <v>121</v>
      </c>
      <c r="AC60" s="124"/>
      <c r="AD60" s="125"/>
    </row>
    <row r="61" spans="1:38" x14ac:dyDescent="0.25">
      <c r="D61" s="64">
        <v>0.6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 s="63">
        <f>AVERAGE(E61,G61,I61,K61,M61)</f>
        <v>0</v>
      </c>
      <c r="O61" s="64">
        <f>AVERAGE(F61,H61,J61,L61)</f>
        <v>0</v>
      </c>
      <c r="P61">
        <f t="shared" si="2"/>
        <v>-0.6</v>
      </c>
      <c r="Q61">
        <f t="shared" si="4"/>
        <v>-0.6</v>
      </c>
      <c r="R61">
        <f t="shared" si="3"/>
        <v>0</v>
      </c>
    </row>
    <row r="62" spans="1:38" x14ac:dyDescent="0.25">
      <c r="D62" s="64">
        <v>0.9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 s="63">
        <f t="shared" ref="N62:N67" si="15">AVERAGE(E62,G62,I62,K62,M62)</f>
        <v>0</v>
      </c>
      <c r="O62" s="64">
        <f t="shared" ref="O62:O67" si="16">AVERAGE(F62,H62,J62,L62)</f>
        <v>0</v>
      </c>
      <c r="P62">
        <f t="shared" si="2"/>
        <v>-0.9</v>
      </c>
      <c r="Q62">
        <f t="shared" si="4"/>
        <v>-0.9</v>
      </c>
      <c r="R62">
        <f t="shared" si="3"/>
        <v>0</v>
      </c>
    </row>
    <row r="63" spans="1:38" x14ac:dyDescent="0.25">
      <c r="A63" s="120"/>
      <c r="B63" s="120"/>
      <c r="C63" s="120"/>
      <c r="D63" s="64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 s="63">
        <f t="shared" si="15"/>
        <v>0</v>
      </c>
      <c r="O63" s="64">
        <f t="shared" si="16"/>
        <v>0</v>
      </c>
      <c r="P63">
        <f t="shared" si="2"/>
        <v>-1</v>
      </c>
      <c r="Q63">
        <f t="shared" si="4"/>
        <v>-1</v>
      </c>
      <c r="R63">
        <f t="shared" si="3"/>
        <v>0</v>
      </c>
    </row>
    <row r="64" spans="1:38" x14ac:dyDescent="0.25">
      <c r="D64" s="64">
        <v>1.5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 s="63">
        <f t="shared" si="15"/>
        <v>0</v>
      </c>
      <c r="O64" s="64">
        <f t="shared" si="16"/>
        <v>0</v>
      </c>
      <c r="P64">
        <f t="shared" si="2"/>
        <v>-1.5</v>
      </c>
      <c r="Q64">
        <f t="shared" si="4"/>
        <v>-1.5</v>
      </c>
      <c r="R64">
        <f t="shared" si="3"/>
        <v>0</v>
      </c>
    </row>
    <row r="65" spans="2:33" x14ac:dyDescent="0.25">
      <c r="D65" s="64">
        <v>2</v>
      </c>
      <c r="E65">
        <v>3</v>
      </c>
      <c r="F65">
        <v>2.1</v>
      </c>
      <c r="G65">
        <v>1.7</v>
      </c>
      <c r="H65">
        <v>2.1</v>
      </c>
      <c r="I65">
        <v>2</v>
      </c>
      <c r="J65">
        <v>2.2000000000000002</v>
      </c>
      <c r="K65">
        <v>1.8</v>
      </c>
      <c r="L65">
        <v>1.5</v>
      </c>
      <c r="M65">
        <v>2.6</v>
      </c>
      <c r="N65" s="63">
        <f t="shared" si="15"/>
        <v>2.2199999999999998</v>
      </c>
      <c r="O65" s="64">
        <f t="shared" si="16"/>
        <v>1.9750000000000001</v>
      </c>
      <c r="P65">
        <f t="shared" si="2"/>
        <v>0.21999999999999975</v>
      </c>
      <c r="Q65">
        <f t="shared" si="4"/>
        <v>-2.4999999999999911E-2</v>
      </c>
      <c r="R65">
        <f t="shared" si="3"/>
        <v>0.24499999999999966</v>
      </c>
    </row>
    <row r="66" spans="2:33" x14ac:dyDescent="0.25">
      <c r="D66" s="64">
        <v>2.5</v>
      </c>
      <c r="E66">
        <v>3</v>
      </c>
      <c r="F66">
        <v>2.8</v>
      </c>
      <c r="G66">
        <v>2.2000000000000002</v>
      </c>
      <c r="H66">
        <v>2.7</v>
      </c>
      <c r="I66">
        <v>2.2000000000000002</v>
      </c>
      <c r="J66">
        <v>2.9</v>
      </c>
      <c r="K66">
        <v>2.1</v>
      </c>
      <c r="L66">
        <v>2.1</v>
      </c>
      <c r="M66">
        <v>3.1</v>
      </c>
      <c r="N66" s="63">
        <f t="shared" si="15"/>
        <v>2.52</v>
      </c>
      <c r="O66" s="64">
        <f t="shared" si="16"/>
        <v>2.625</v>
      </c>
      <c r="P66">
        <f t="shared" si="2"/>
        <v>2.0000000000000018E-2</v>
      </c>
      <c r="Q66">
        <f t="shared" si="4"/>
        <v>0.125</v>
      </c>
      <c r="R66">
        <f t="shared" si="3"/>
        <v>-0.10499999999999998</v>
      </c>
    </row>
    <row r="67" spans="2:33" x14ac:dyDescent="0.25">
      <c r="D67" s="64">
        <v>3</v>
      </c>
      <c r="E67">
        <v>3.8</v>
      </c>
      <c r="F67">
        <v>3.4</v>
      </c>
      <c r="G67">
        <v>2.9</v>
      </c>
      <c r="H67">
        <v>3.1</v>
      </c>
      <c r="I67">
        <v>2.7</v>
      </c>
      <c r="J67">
        <v>3.2</v>
      </c>
      <c r="K67">
        <v>2.8</v>
      </c>
      <c r="L67">
        <v>3.2</v>
      </c>
      <c r="M67">
        <v>2.7</v>
      </c>
      <c r="N67" s="63">
        <f t="shared" si="15"/>
        <v>2.9799999999999995</v>
      </c>
      <c r="O67" s="64">
        <f t="shared" si="16"/>
        <v>3.2249999999999996</v>
      </c>
      <c r="P67">
        <f t="shared" si="2"/>
        <v>-2.0000000000000462E-2</v>
      </c>
      <c r="Q67">
        <f t="shared" si="4"/>
        <v>0.22499999999999964</v>
      </c>
      <c r="R67">
        <f t="shared" si="3"/>
        <v>-0.24500000000000011</v>
      </c>
    </row>
    <row r="68" spans="2:33" x14ac:dyDescent="0.25">
      <c r="C68" s="65" t="s">
        <v>95</v>
      </c>
    </row>
    <row r="69" spans="2:33" s="66" customFormat="1" x14ac:dyDescent="0.25">
      <c r="D69" s="68" t="s">
        <v>71</v>
      </c>
      <c r="E69" s="66" t="s">
        <v>77</v>
      </c>
      <c r="F69" s="66" t="s">
        <v>76</v>
      </c>
      <c r="G69" s="66" t="s">
        <v>79</v>
      </c>
      <c r="H69" s="66" t="s">
        <v>78</v>
      </c>
      <c r="I69" s="66" t="s">
        <v>81</v>
      </c>
      <c r="J69" s="66" t="s">
        <v>80</v>
      </c>
      <c r="K69" s="66" t="s">
        <v>83</v>
      </c>
      <c r="L69" s="66" t="s">
        <v>82</v>
      </c>
      <c r="M69" s="66" t="s">
        <v>102</v>
      </c>
      <c r="N69" s="67" t="s">
        <v>103</v>
      </c>
      <c r="O69" s="68" t="s">
        <v>104</v>
      </c>
      <c r="P69" s="2"/>
      <c r="Q69" s="2"/>
      <c r="R69" s="2"/>
      <c r="S69" s="82"/>
      <c r="T69" s="80"/>
      <c r="U69" s="80"/>
      <c r="V69" s="82"/>
      <c r="W69" s="80"/>
      <c r="X69" s="83"/>
      <c r="Y69" s="80"/>
      <c r="Z69" s="80"/>
      <c r="AA69" s="80"/>
      <c r="AB69" s="80"/>
      <c r="AC69" s="80"/>
      <c r="AD69" s="80"/>
      <c r="AE69" s="80"/>
      <c r="AF69" s="80"/>
      <c r="AG69" s="80"/>
    </row>
    <row r="70" spans="2:33" x14ac:dyDescent="0.25">
      <c r="D70" s="64">
        <v>0.6</v>
      </c>
      <c r="N70" s="63" t="e">
        <f>AVERAGE(E70,G70,I70,K70,M70)</f>
        <v>#DIV/0!</v>
      </c>
      <c r="O70" s="64" t="e">
        <f>AVERAGE(F70,H70,J70,L70)</f>
        <v>#DIV/0!</v>
      </c>
      <c r="P70" t="e">
        <f t="shared" si="2"/>
        <v>#DIV/0!</v>
      </c>
      <c r="Q70" t="e">
        <f t="shared" si="4"/>
        <v>#DIV/0!</v>
      </c>
      <c r="R70" t="e">
        <f t="shared" si="3"/>
        <v>#DIV/0!</v>
      </c>
    </row>
    <row r="71" spans="2:33" x14ac:dyDescent="0.25">
      <c r="D71" s="64">
        <v>0.9</v>
      </c>
      <c r="N71" s="63" t="e">
        <f t="shared" ref="N71:N76" si="17">AVERAGE(E71,G71,I71,K71,M71)</f>
        <v>#DIV/0!</v>
      </c>
      <c r="O71" s="64" t="e">
        <f t="shared" ref="O71:O76" si="18">AVERAGE(F71,H71,J71,L71)</f>
        <v>#DIV/0!</v>
      </c>
      <c r="P71" t="e">
        <f t="shared" si="2"/>
        <v>#DIV/0!</v>
      </c>
      <c r="Q71" t="e">
        <f t="shared" si="4"/>
        <v>#DIV/0!</v>
      </c>
      <c r="R71" t="e">
        <f t="shared" si="3"/>
        <v>#DIV/0!</v>
      </c>
    </row>
    <row r="72" spans="2:33" x14ac:dyDescent="0.25">
      <c r="D72" s="64">
        <v>1</v>
      </c>
      <c r="N72" s="63" t="e">
        <f t="shared" si="17"/>
        <v>#DIV/0!</v>
      </c>
      <c r="O72" s="64" t="e">
        <f t="shared" si="18"/>
        <v>#DIV/0!</v>
      </c>
      <c r="P72" t="e">
        <f t="shared" ref="P72:P135" si="19">N72-D72</f>
        <v>#DIV/0!</v>
      </c>
      <c r="Q72" t="e">
        <f t="shared" ref="Q72:Q135" si="20">O72-D72</f>
        <v>#DIV/0!</v>
      </c>
      <c r="R72" t="e">
        <f t="shared" ref="R72:R135" si="21">N72-O72</f>
        <v>#DIV/0!</v>
      </c>
    </row>
    <row r="73" spans="2:33" x14ac:dyDescent="0.25">
      <c r="D73" s="64">
        <v>1.5</v>
      </c>
      <c r="N73" s="63" t="e">
        <f t="shared" si="17"/>
        <v>#DIV/0!</v>
      </c>
      <c r="O73" s="64" t="e">
        <f t="shared" si="18"/>
        <v>#DIV/0!</v>
      </c>
      <c r="P73" t="e">
        <f t="shared" si="19"/>
        <v>#DIV/0!</v>
      </c>
      <c r="Q73" t="e">
        <f t="shared" si="20"/>
        <v>#DIV/0!</v>
      </c>
      <c r="R73" t="e">
        <f t="shared" si="21"/>
        <v>#DIV/0!</v>
      </c>
    </row>
    <row r="74" spans="2:33" x14ac:dyDescent="0.25">
      <c r="D74" s="64">
        <v>2</v>
      </c>
      <c r="N74" s="63" t="e">
        <f t="shared" si="17"/>
        <v>#DIV/0!</v>
      </c>
      <c r="O74" s="64" t="e">
        <f t="shared" si="18"/>
        <v>#DIV/0!</v>
      </c>
      <c r="P74" t="e">
        <f t="shared" si="19"/>
        <v>#DIV/0!</v>
      </c>
      <c r="Q74" t="e">
        <f t="shared" si="20"/>
        <v>#DIV/0!</v>
      </c>
      <c r="R74" t="e">
        <f t="shared" si="21"/>
        <v>#DIV/0!</v>
      </c>
    </row>
    <row r="75" spans="2:33" x14ac:dyDescent="0.25">
      <c r="D75" s="64">
        <v>2.5</v>
      </c>
      <c r="N75" s="63" t="e">
        <f t="shared" si="17"/>
        <v>#DIV/0!</v>
      </c>
      <c r="O75" s="64" t="e">
        <f t="shared" si="18"/>
        <v>#DIV/0!</v>
      </c>
      <c r="P75" t="e">
        <f t="shared" si="19"/>
        <v>#DIV/0!</v>
      </c>
      <c r="Q75" t="e">
        <f t="shared" si="20"/>
        <v>#DIV/0!</v>
      </c>
      <c r="R75" t="e">
        <f t="shared" si="21"/>
        <v>#DIV/0!</v>
      </c>
    </row>
    <row r="76" spans="2:33" x14ac:dyDescent="0.25">
      <c r="D76" s="64">
        <v>3</v>
      </c>
      <c r="N76" s="63" t="e">
        <f t="shared" si="17"/>
        <v>#DIV/0!</v>
      </c>
      <c r="O76" s="64" t="e">
        <f t="shared" si="18"/>
        <v>#DIV/0!</v>
      </c>
      <c r="P76" t="e">
        <f t="shared" si="19"/>
        <v>#DIV/0!</v>
      </c>
      <c r="Q76" t="e">
        <f t="shared" si="20"/>
        <v>#DIV/0!</v>
      </c>
      <c r="R76" t="e">
        <f t="shared" si="21"/>
        <v>#DIV/0!</v>
      </c>
    </row>
    <row r="78" spans="2:33" s="70" customFormat="1" x14ac:dyDescent="0.25">
      <c r="B78" s="70" t="s">
        <v>93</v>
      </c>
      <c r="C78" s="70" t="s">
        <v>96</v>
      </c>
      <c r="D78" s="71" t="s">
        <v>71</v>
      </c>
      <c r="E78" s="70" t="s">
        <v>77</v>
      </c>
      <c r="F78" s="70" t="s">
        <v>76</v>
      </c>
      <c r="G78" s="70" t="s">
        <v>79</v>
      </c>
      <c r="H78" s="70" t="s">
        <v>78</v>
      </c>
      <c r="I78" s="70" t="s">
        <v>81</v>
      </c>
      <c r="J78" s="70" t="s">
        <v>80</v>
      </c>
      <c r="K78" s="70" t="s">
        <v>83</v>
      </c>
      <c r="L78" s="70" t="s">
        <v>82</v>
      </c>
      <c r="M78" s="70" t="s">
        <v>102</v>
      </c>
      <c r="N78" s="72" t="s">
        <v>103</v>
      </c>
      <c r="O78" s="71" t="s">
        <v>104</v>
      </c>
      <c r="P78" s="10"/>
      <c r="Q78" s="10"/>
      <c r="R78" s="10"/>
      <c r="S78" s="123" t="s">
        <v>118</v>
      </c>
      <c r="T78" s="124"/>
      <c r="U78" s="124"/>
      <c r="V78" s="124" t="s">
        <v>119</v>
      </c>
      <c r="W78" s="124"/>
      <c r="X78" s="125"/>
      <c r="Y78" s="123" t="s">
        <v>120</v>
      </c>
      <c r="Z78" s="124"/>
      <c r="AA78" s="124"/>
      <c r="AB78" s="124" t="s">
        <v>121</v>
      </c>
      <c r="AC78" s="124"/>
      <c r="AD78" s="125"/>
    </row>
    <row r="79" spans="2:33" x14ac:dyDescent="0.25">
      <c r="D79" s="64">
        <v>0.6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 s="63">
        <f>AVERAGE(E79,G79,I79,K79,M79)</f>
        <v>0</v>
      </c>
      <c r="O79" s="64">
        <f>AVERAGE(F79,H79,J79,L79)</f>
        <v>0</v>
      </c>
      <c r="P79">
        <f t="shared" si="19"/>
        <v>-0.6</v>
      </c>
      <c r="Q79">
        <f t="shared" si="20"/>
        <v>-0.6</v>
      </c>
      <c r="R79">
        <f t="shared" si="21"/>
        <v>0</v>
      </c>
    </row>
    <row r="80" spans="2:33" x14ac:dyDescent="0.25">
      <c r="D80" s="64">
        <v>0.9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 s="63">
        <f t="shared" ref="N80:N85" si="22">AVERAGE(E80,G80,I80,K80,M80)</f>
        <v>0</v>
      </c>
      <c r="O80" s="64">
        <f t="shared" ref="O80:O85" si="23">AVERAGE(F80,H80,J80,L80)</f>
        <v>0</v>
      </c>
      <c r="P80">
        <f t="shared" si="19"/>
        <v>-0.9</v>
      </c>
      <c r="Q80">
        <f t="shared" si="20"/>
        <v>-0.9</v>
      </c>
      <c r="R80">
        <f t="shared" si="21"/>
        <v>0</v>
      </c>
    </row>
    <row r="81" spans="2:33" x14ac:dyDescent="0.25">
      <c r="D81" s="64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 s="63">
        <f t="shared" si="22"/>
        <v>0</v>
      </c>
      <c r="O81" s="64">
        <f t="shared" si="23"/>
        <v>0</v>
      </c>
      <c r="P81">
        <f t="shared" si="19"/>
        <v>-1</v>
      </c>
      <c r="Q81">
        <f t="shared" si="20"/>
        <v>-1</v>
      </c>
      <c r="R81">
        <f t="shared" si="21"/>
        <v>0</v>
      </c>
    </row>
    <row r="82" spans="2:33" x14ac:dyDescent="0.25">
      <c r="D82" s="64">
        <v>1.5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 s="63">
        <f t="shared" si="22"/>
        <v>0</v>
      </c>
      <c r="O82" s="64">
        <f t="shared" si="23"/>
        <v>0</v>
      </c>
      <c r="P82">
        <f t="shared" si="19"/>
        <v>-1.5</v>
      </c>
      <c r="Q82">
        <f t="shared" si="20"/>
        <v>-1.5</v>
      </c>
      <c r="R82">
        <f t="shared" si="21"/>
        <v>0</v>
      </c>
    </row>
    <row r="83" spans="2:33" x14ac:dyDescent="0.25">
      <c r="D83" s="64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 s="63">
        <f t="shared" si="22"/>
        <v>0</v>
      </c>
      <c r="O83" s="64">
        <f t="shared" si="23"/>
        <v>0</v>
      </c>
      <c r="P83">
        <f t="shared" si="19"/>
        <v>-2</v>
      </c>
      <c r="Q83">
        <f t="shared" si="20"/>
        <v>-2</v>
      </c>
      <c r="R83">
        <f t="shared" si="21"/>
        <v>0</v>
      </c>
    </row>
    <row r="84" spans="2:33" x14ac:dyDescent="0.25">
      <c r="D84" s="64">
        <v>2.5</v>
      </c>
      <c r="E84">
        <v>2.9</v>
      </c>
      <c r="F84">
        <v>2.6</v>
      </c>
      <c r="G84">
        <v>2.4</v>
      </c>
      <c r="H84">
        <v>1.9</v>
      </c>
      <c r="I84">
        <v>4</v>
      </c>
      <c r="J84">
        <v>1.1000000000000001</v>
      </c>
      <c r="K84">
        <v>3</v>
      </c>
      <c r="L84">
        <v>2.6</v>
      </c>
      <c r="M84">
        <v>2.4</v>
      </c>
      <c r="N84" s="63">
        <f t="shared" si="22"/>
        <v>2.9400000000000004</v>
      </c>
      <c r="O84" s="64">
        <f t="shared" si="23"/>
        <v>2.0499999999999998</v>
      </c>
      <c r="P84">
        <f t="shared" si="19"/>
        <v>0.44000000000000039</v>
      </c>
      <c r="Q84">
        <f t="shared" si="20"/>
        <v>-0.45000000000000018</v>
      </c>
      <c r="R84">
        <f t="shared" si="21"/>
        <v>0.89000000000000057</v>
      </c>
    </row>
    <row r="85" spans="2:33" x14ac:dyDescent="0.25">
      <c r="D85" s="64">
        <v>3</v>
      </c>
      <c r="E85">
        <v>3.3</v>
      </c>
      <c r="F85">
        <v>2.5</v>
      </c>
      <c r="G85">
        <v>3.6</v>
      </c>
      <c r="H85">
        <v>2.4</v>
      </c>
      <c r="I85">
        <v>3.4</v>
      </c>
      <c r="J85">
        <v>2.6</v>
      </c>
      <c r="K85">
        <v>3.6</v>
      </c>
      <c r="L85">
        <v>2.6</v>
      </c>
      <c r="M85">
        <v>4.3</v>
      </c>
      <c r="N85" s="63">
        <f t="shared" si="22"/>
        <v>3.6399999999999997</v>
      </c>
      <c r="O85" s="64">
        <f t="shared" si="23"/>
        <v>2.5249999999999999</v>
      </c>
      <c r="P85">
        <f t="shared" si="19"/>
        <v>0.63999999999999968</v>
      </c>
      <c r="Q85">
        <f t="shared" si="20"/>
        <v>-0.47500000000000009</v>
      </c>
      <c r="R85">
        <f t="shared" si="21"/>
        <v>1.1149999999999998</v>
      </c>
    </row>
    <row r="86" spans="2:33" x14ac:dyDescent="0.25">
      <c r="C86" s="65" t="s">
        <v>95</v>
      </c>
      <c r="P86" s="122"/>
      <c r="Q86" s="119"/>
    </row>
    <row r="87" spans="2:33" s="66" customFormat="1" x14ac:dyDescent="0.25">
      <c r="D87" s="68" t="s">
        <v>71</v>
      </c>
      <c r="E87" s="66" t="s">
        <v>77</v>
      </c>
      <c r="F87" s="66" t="s">
        <v>76</v>
      </c>
      <c r="G87" s="66" t="s">
        <v>79</v>
      </c>
      <c r="H87" s="66" t="s">
        <v>78</v>
      </c>
      <c r="I87" s="66" t="s">
        <v>81</v>
      </c>
      <c r="J87" s="66" t="s">
        <v>80</v>
      </c>
      <c r="K87" s="66" t="s">
        <v>83</v>
      </c>
      <c r="L87" s="66" t="s">
        <v>82</v>
      </c>
      <c r="M87" s="66" t="s">
        <v>102</v>
      </c>
      <c r="N87" s="67" t="s">
        <v>103</v>
      </c>
      <c r="O87" s="68" t="s">
        <v>104</v>
      </c>
      <c r="P87" s="122"/>
      <c r="Q87" s="119"/>
      <c r="R87" s="2"/>
      <c r="S87" s="82"/>
      <c r="T87" s="80"/>
      <c r="U87" s="80"/>
      <c r="V87" s="82"/>
      <c r="W87" s="80"/>
      <c r="X87" s="83"/>
      <c r="Y87" s="80"/>
      <c r="Z87" s="80"/>
      <c r="AA87" s="80"/>
      <c r="AB87" s="80"/>
      <c r="AC87" s="80"/>
      <c r="AD87" s="80"/>
      <c r="AE87" s="80"/>
      <c r="AF87" s="80"/>
      <c r="AG87" s="80"/>
    </row>
    <row r="88" spans="2:33" x14ac:dyDescent="0.25">
      <c r="D88" s="64">
        <v>0.6</v>
      </c>
      <c r="N88" s="63" t="e">
        <f>AVERAGE(E88,G88,I88,K88,M88)</f>
        <v>#DIV/0!</v>
      </c>
      <c r="O88" s="64" t="e">
        <f>AVERAGE(F88,H88,J88,L88)</f>
        <v>#DIV/0!</v>
      </c>
      <c r="P88" t="e">
        <f t="shared" si="19"/>
        <v>#DIV/0!</v>
      </c>
      <c r="Q88" t="e">
        <f t="shared" si="20"/>
        <v>#DIV/0!</v>
      </c>
      <c r="R88" t="e">
        <f t="shared" si="21"/>
        <v>#DIV/0!</v>
      </c>
    </row>
    <row r="89" spans="2:33" x14ac:dyDescent="0.25">
      <c r="D89" s="64">
        <v>0.9</v>
      </c>
      <c r="N89" s="63" t="e">
        <f t="shared" ref="N89:N94" si="24">AVERAGE(E89,G89,I89,K89,M89)</f>
        <v>#DIV/0!</v>
      </c>
      <c r="O89" s="64" t="e">
        <f t="shared" ref="O89:O94" si="25">AVERAGE(F89,H89,J89,L89)</f>
        <v>#DIV/0!</v>
      </c>
      <c r="P89" t="e">
        <f t="shared" si="19"/>
        <v>#DIV/0!</v>
      </c>
      <c r="Q89" t="e">
        <f t="shared" si="20"/>
        <v>#DIV/0!</v>
      </c>
      <c r="R89" t="e">
        <f t="shared" si="21"/>
        <v>#DIV/0!</v>
      </c>
    </row>
    <row r="90" spans="2:33" x14ac:dyDescent="0.25">
      <c r="D90" s="64">
        <v>1</v>
      </c>
      <c r="N90" s="63" t="e">
        <f t="shared" si="24"/>
        <v>#DIV/0!</v>
      </c>
      <c r="O90" s="64" t="e">
        <f t="shared" si="25"/>
        <v>#DIV/0!</v>
      </c>
      <c r="P90" t="e">
        <f t="shared" si="19"/>
        <v>#DIV/0!</v>
      </c>
      <c r="Q90" t="e">
        <f t="shared" si="20"/>
        <v>#DIV/0!</v>
      </c>
      <c r="R90" t="e">
        <f t="shared" si="21"/>
        <v>#DIV/0!</v>
      </c>
    </row>
    <row r="91" spans="2:33" x14ac:dyDescent="0.25">
      <c r="D91" s="64">
        <v>1.5</v>
      </c>
      <c r="N91" s="63" t="e">
        <f t="shared" si="24"/>
        <v>#DIV/0!</v>
      </c>
      <c r="O91" s="64" t="e">
        <f t="shared" si="25"/>
        <v>#DIV/0!</v>
      </c>
      <c r="P91" t="e">
        <f t="shared" si="19"/>
        <v>#DIV/0!</v>
      </c>
      <c r="Q91" t="e">
        <f t="shared" si="20"/>
        <v>#DIV/0!</v>
      </c>
      <c r="R91" t="e">
        <f t="shared" si="21"/>
        <v>#DIV/0!</v>
      </c>
    </row>
    <row r="92" spans="2:33" x14ac:dyDescent="0.25">
      <c r="D92" s="64">
        <v>2</v>
      </c>
      <c r="N92" s="63" t="e">
        <f t="shared" si="24"/>
        <v>#DIV/0!</v>
      </c>
      <c r="O92" s="64" t="e">
        <f t="shared" si="25"/>
        <v>#DIV/0!</v>
      </c>
      <c r="P92" t="e">
        <f t="shared" si="19"/>
        <v>#DIV/0!</v>
      </c>
      <c r="Q92" t="e">
        <f t="shared" si="20"/>
        <v>#DIV/0!</v>
      </c>
      <c r="R92" t="e">
        <f t="shared" si="21"/>
        <v>#DIV/0!</v>
      </c>
    </row>
    <row r="93" spans="2:33" x14ac:dyDescent="0.25">
      <c r="D93" s="64">
        <v>2.5</v>
      </c>
      <c r="N93" s="63" t="e">
        <f t="shared" si="24"/>
        <v>#DIV/0!</v>
      </c>
      <c r="O93" s="64" t="e">
        <f t="shared" si="25"/>
        <v>#DIV/0!</v>
      </c>
      <c r="P93" t="e">
        <f t="shared" si="19"/>
        <v>#DIV/0!</v>
      </c>
      <c r="Q93" t="e">
        <f t="shared" si="20"/>
        <v>#DIV/0!</v>
      </c>
      <c r="R93" t="e">
        <f t="shared" si="21"/>
        <v>#DIV/0!</v>
      </c>
    </row>
    <row r="94" spans="2:33" x14ac:dyDescent="0.25">
      <c r="D94" s="64">
        <v>3</v>
      </c>
      <c r="N94" s="63" t="e">
        <f t="shared" si="24"/>
        <v>#DIV/0!</v>
      </c>
      <c r="O94" s="64" t="e">
        <f t="shared" si="25"/>
        <v>#DIV/0!</v>
      </c>
      <c r="P94" t="e">
        <f t="shared" si="19"/>
        <v>#DIV/0!</v>
      </c>
      <c r="Q94" t="e">
        <f t="shared" si="20"/>
        <v>#DIV/0!</v>
      </c>
      <c r="R94" t="e">
        <f t="shared" si="21"/>
        <v>#DIV/0!</v>
      </c>
    </row>
    <row r="96" spans="2:33" s="70" customFormat="1" x14ac:dyDescent="0.25">
      <c r="B96" s="70" t="s">
        <v>94</v>
      </c>
      <c r="C96" s="70" t="s">
        <v>96</v>
      </c>
      <c r="D96" s="71" t="s">
        <v>71</v>
      </c>
      <c r="E96" s="70" t="s">
        <v>77</v>
      </c>
      <c r="F96" s="70" t="s">
        <v>76</v>
      </c>
      <c r="G96" s="70" t="s">
        <v>79</v>
      </c>
      <c r="H96" s="70" t="s">
        <v>78</v>
      </c>
      <c r="I96" s="70" t="s">
        <v>81</v>
      </c>
      <c r="J96" s="70" t="s">
        <v>80</v>
      </c>
      <c r="K96" s="70" t="s">
        <v>83</v>
      </c>
      <c r="L96" s="70" t="s">
        <v>82</v>
      </c>
      <c r="M96" s="70" t="s">
        <v>102</v>
      </c>
      <c r="N96" s="72" t="s">
        <v>103</v>
      </c>
      <c r="O96" s="71" t="s">
        <v>104</v>
      </c>
      <c r="P96" s="10"/>
      <c r="Q96" s="10"/>
      <c r="R96" s="10"/>
      <c r="S96" s="123" t="s">
        <v>118</v>
      </c>
      <c r="T96" s="124"/>
      <c r="U96" s="124"/>
      <c r="V96" s="124" t="s">
        <v>119</v>
      </c>
      <c r="W96" s="124"/>
      <c r="X96" s="125"/>
      <c r="Y96" s="123" t="s">
        <v>120</v>
      </c>
      <c r="Z96" s="124"/>
      <c r="AA96" s="124"/>
      <c r="AB96" s="124" t="s">
        <v>121</v>
      </c>
      <c r="AC96" s="124"/>
      <c r="AD96" s="125"/>
    </row>
    <row r="97" spans="1:33" x14ac:dyDescent="0.25">
      <c r="D97" s="64">
        <v>0.6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 s="63">
        <f>AVERAGE(E97,G97,I97,K97,M97)</f>
        <v>0</v>
      </c>
      <c r="O97" s="64">
        <f>AVERAGE(F97,H97,J97,L97)</f>
        <v>0</v>
      </c>
      <c r="P97">
        <f t="shared" si="19"/>
        <v>-0.6</v>
      </c>
      <c r="Q97">
        <f t="shared" si="20"/>
        <v>-0.6</v>
      </c>
      <c r="R97">
        <f t="shared" si="21"/>
        <v>0</v>
      </c>
    </row>
    <row r="98" spans="1:33" x14ac:dyDescent="0.25">
      <c r="D98" s="64">
        <v>0.9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 s="63">
        <f t="shared" ref="N98:N103" si="26">AVERAGE(E98,G98,I98,K98,M98)</f>
        <v>0</v>
      </c>
      <c r="O98" s="64">
        <f t="shared" ref="O98:O103" si="27">AVERAGE(F98,H98,J98,L98)</f>
        <v>0</v>
      </c>
      <c r="P98">
        <f t="shared" si="19"/>
        <v>-0.9</v>
      </c>
      <c r="Q98">
        <f t="shared" si="20"/>
        <v>-0.9</v>
      </c>
      <c r="R98">
        <f t="shared" si="21"/>
        <v>0</v>
      </c>
    </row>
    <row r="99" spans="1:33" x14ac:dyDescent="0.25">
      <c r="D99" s="64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 s="63">
        <f t="shared" si="26"/>
        <v>0</v>
      </c>
      <c r="O99" s="64">
        <f t="shared" si="27"/>
        <v>0</v>
      </c>
      <c r="P99">
        <f t="shared" si="19"/>
        <v>-1</v>
      </c>
      <c r="Q99">
        <f t="shared" si="20"/>
        <v>-1</v>
      </c>
      <c r="R99">
        <f t="shared" si="21"/>
        <v>0</v>
      </c>
    </row>
    <row r="100" spans="1:33" x14ac:dyDescent="0.25">
      <c r="D100" s="64">
        <v>1.5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 s="63">
        <f t="shared" si="26"/>
        <v>0</v>
      </c>
      <c r="O100" s="64">
        <f t="shared" si="27"/>
        <v>0</v>
      </c>
      <c r="P100">
        <f t="shared" si="19"/>
        <v>-1.5</v>
      </c>
      <c r="Q100">
        <f t="shared" si="20"/>
        <v>-1.5</v>
      </c>
      <c r="R100">
        <f t="shared" si="21"/>
        <v>0</v>
      </c>
    </row>
    <row r="101" spans="1:33" x14ac:dyDescent="0.25">
      <c r="D101" s="64">
        <v>2</v>
      </c>
      <c r="E101">
        <v>2.4</v>
      </c>
      <c r="F101">
        <v>2.7</v>
      </c>
      <c r="G101">
        <v>1.4</v>
      </c>
      <c r="H101">
        <v>2.7</v>
      </c>
      <c r="I101">
        <v>1.2</v>
      </c>
      <c r="J101">
        <v>2.6</v>
      </c>
      <c r="K101">
        <v>1.4</v>
      </c>
      <c r="L101">
        <v>2.6</v>
      </c>
      <c r="M101">
        <v>1.5</v>
      </c>
      <c r="N101" s="63">
        <f t="shared" si="26"/>
        <v>1.58</v>
      </c>
      <c r="O101" s="64">
        <f t="shared" si="27"/>
        <v>2.65</v>
      </c>
      <c r="P101">
        <f t="shared" si="19"/>
        <v>-0.41999999999999993</v>
      </c>
      <c r="Q101">
        <f t="shared" si="20"/>
        <v>0.64999999999999991</v>
      </c>
      <c r="R101">
        <f t="shared" si="21"/>
        <v>-1.0699999999999998</v>
      </c>
    </row>
    <row r="102" spans="1:33" x14ac:dyDescent="0.25">
      <c r="D102" s="64">
        <v>2.5</v>
      </c>
      <c r="E102">
        <v>2.1</v>
      </c>
      <c r="F102">
        <v>3</v>
      </c>
      <c r="G102">
        <v>1.9</v>
      </c>
      <c r="H102">
        <v>3</v>
      </c>
      <c r="I102">
        <v>2.1</v>
      </c>
      <c r="J102">
        <v>2.9</v>
      </c>
      <c r="K102">
        <v>2.1</v>
      </c>
      <c r="L102">
        <v>2.5</v>
      </c>
      <c r="M102">
        <v>2.5</v>
      </c>
      <c r="N102" s="63">
        <f t="shared" si="26"/>
        <v>2.1399999999999997</v>
      </c>
      <c r="O102" s="64">
        <f t="shared" si="27"/>
        <v>2.85</v>
      </c>
      <c r="P102">
        <f t="shared" si="19"/>
        <v>-0.36000000000000032</v>
      </c>
      <c r="Q102">
        <f t="shared" si="20"/>
        <v>0.35000000000000009</v>
      </c>
      <c r="R102">
        <f t="shared" si="21"/>
        <v>-0.71000000000000041</v>
      </c>
    </row>
    <row r="103" spans="1:33" x14ac:dyDescent="0.25">
      <c r="D103" s="64">
        <v>3</v>
      </c>
      <c r="E103">
        <v>3.3</v>
      </c>
      <c r="F103">
        <v>2.5</v>
      </c>
      <c r="G103">
        <v>3.3</v>
      </c>
      <c r="H103">
        <v>2.6</v>
      </c>
      <c r="I103">
        <v>3.4</v>
      </c>
      <c r="J103">
        <v>2.6</v>
      </c>
      <c r="K103">
        <v>3.5</v>
      </c>
      <c r="L103">
        <v>2.6</v>
      </c>
      <c r="M103">
        <v>4.0999999999999996</v>
      </c>
      <c r="N103" s="63">
        <f t="shared" si="26"/>
        <v>3.5200000000000005</v>
      </c>
      <c r="O103" s="64">
        <f t="shared" si="27"/>
        <v>2.5749999999999997</v>
      </c>
      <c r="P103">
        <f t="shared" si="19"/>
        <v>0.52000000000000046</v>
      </c>
      <c r="Q103">
        <f t="shared" si="20"/>
        <v>-0.42500000000000027</v>
      </c>
      <c r="R103">
        <f t="shared" si="21"/>
        <v>0.94500000000000073</v>
      </c>
    </row>
    <row r="104" spans="1:33" x14ac:dyDescent="0.25">
      <c r="C104" s="65" t="s">
        <v>95</v>
      </c>
    </row>
    <row r="105" spans="1:33" s="66" customFormat="1" x14ac:dyDescent="0.25">
      <c r="D105" s="68" t="s">
        <v>71</v>
      </c>
      <c r="E105" s="66" t="s">
        <v>77</v>
      </c>
      <c r="F105" s="66" t="s">
        <v>76</v>
      </c>
      <c r="G105" s="66" t="s">
        <v>79</v>
      </c>
      <c r="H105" s="66" t="s">
        <v>78</v>
      </c>
      <c r="I105" s="66" t="s">
        <v>81</v>
      </c>
      <c r="J105" s="66" t="s">
        <v>80</v>
      </c>
      <c r="K105" s="66" t="s">
        <v>83</v>
      </c>
      <c r="L105" s="66" t="s">
        <v>82</v>
      </c>
      <c r="M105" s="66" t="s">
        <v>102</v>
      </c>
      <c r="N105" s="67" t="s">
        <v>103</v>
      </c>
      <c r="O105" s="68" t="s">
        <v>104</v>
      </c>
      <c r="P105" s="2"/>
      <c r="Q105" s="2"/>
      <c r="R105" s="2"/>
      <c r="S105" s="82"/>
      <c r="T105" s="80"/>
      <c r="U105" s="80"/>
      <c r="V105" s="82"/>
      <c r="W105" s="80"/>
      <c r="X105" s="83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x14ac:dyDescent="0.25">
      <c r="A106" s="14"/>
      <c r="B106" s="14"/>
      <c r="C106" s="14"/>
      <c r="D106" s="64">
        <v>0.6</v>
      </c>
      <c r="N106" s="63" t="e">
        <f>AVERAGE(E106,G106,I106,K106,M106)</f>
        <v>#DIV/0!</v>
      </c>
      <c r="O106" s="64" t="e">
        <f>AVERAGE(F106,H106,J106,L106)</f>
        <v>#DIV/0!</v>
      </c>
      <c r="P106" t="e">
        <f t="shared" si="19"/>
        <v>#DIV/0!</v>
      </c>
      <c r="Q106" t="e">
        <f t="shared" si="20"/>
        <v>#DIV/0!</v>
      </c>
      <c r="R106" t="e">
        <f t="shared" si="21"/>
        <v>#DIV/0!</v>
      </c>
    </row>
    <row r="107" spans="1:33" x14ac:dyDescent="0.25">
      <c r="A107" s="121"/>
      <c r="B107" s="121"/>
      <c r="C107" s="121"/>
      <c r="D107" s="64">
        <v>0.9</v>
      </c>
      <c r="N107" s="63" t="e">
        <f t="shared" ref="N107:N112" si="28">AVERAGE(E107,G107,I107,K107,M107)</f>
        <v>#DIV/0!</v>
      </c>
      <c r="O107" s="64" t="e">
        <f t="shared" ref="O107:O112" si="29">AVERAGE(F107,H107,J107,L107)</f>
        <v>#DIV/0!</v>
      </c>
      <c r="P107" t="e">
        <f t="shared" si="19"/>
        <v>#DIV/0!</v>
      </c>
      <c r="Q107" t="e">
        <f t="shared" si="20"/>
        <v>#DIV/0!</v>
      </c>
      <c r="R107" t="e">
        <f t="shared" si="21"/>
        <v>#DIV/0!</v>
      </c>
    </row>
    <row r="108" spans="1:33" x14ac:dyDescent="0.25">
      <c r="A108" s="121"/>
      <c r="B108" s="121"/>
      <c r="C108" s="121"/>
      <c r="D108" s="64">
        <v>1</v>
      </c>
      <c r="N108" s="63" t="e">
        <f t="shared" si="28"/>
        <v>#DIV/0!</v>
      </c>
      <c r="O108" s="64" t="e">
        <f t="shared" si="29"/>
        <v>#DIV/0!</v>
      </c>
      <c r="P108" t="e">
        <f t="shared" si="19"/>
        <v>#DIV/0!</v>
      </c>
      <c r="Q108" t="e">
        <f t="shared" si="20"/>
        <v>#DIV/0!</v>
      </c>
      <c r="R108" t="e">
        <f t="shared" si="21"/>
        <v>#DIV/0!</v>
      </c>
    </row>
    <row r="109" spans="1:33" x14ac:dyDescent="0.25">
      <c r="D109" s="64">
        <v>1.5</v>
      </c>
      <c r="N109" s="63" t="e">
        <f t="shared" si="28"/>
        <v>#DIV/0!</v>
      </c>
      <c r="O109" s="64" t="e">
        <f t="shared" si="29"/>
        <v>#DIV/0!</v>
      </c>
      <c r="P109" t="e">
        <f t="shared" si="19"/>
        <v>#DIV/0!</v>
      </c>
      <c r="Q109" t="e">
        <f t="shared" si="20"/>
        <v>#DIV/0!</v>
      </c>
      <c r="R109" t="e">
        <f t="shared" si="21"/>
        <v>#DIV/0!</v>
      </c>
    </row>
    <row r="110" spans="1:33" x14ac:dyDescent="0.25">
      <c r="D110" s="64">
        <v>2</v>
      </c>
      <c r="N110" s="63" t="e">
        <f t="shared" si="28"/>
        <v>#DIV/0!</v>
      </c>
      <c r="O110" s="64" t="e">
        <f t="shared" si="29"/>
        <v>#DIV/0!</v>
      </c>
      <c r="P110" t="e">
        <f t="shared" si="19"/>
        <v>#DIV/0!</v>
      </c>
      <c r="Q110" t="e">
        <f t="shared" si="20"/>
        <v>#DIV/0!</v>
      </c>
      <c r="R110" t="e">
        <f t="shared" si="21"/>
        <v>#DIV/0!</v>
      </c>
    </row>
    <row r="111" spans="1:33" x14ac:dyDescent="0.25">
      <c r="D111" s="64">
        <v>2.5</v>
      </c>
      <c r="N111" s="63" t="e">
        <f t="shared" si="28"/>
        <v>#DIV/0!</v>
      </c>
      <c r="O111" s="64" t="e">
        <f t="shared" si="29"/>
        <v>#DIV/0!</v>
      </c>
      <c r="P111" t="e">
        <f t="shared" si="19"/>
        <v>#DIV/0!</v>
      </c>
      <c r="Q111" t="e">
        <f t="shared" si="20"/>
        <v>#DIV/0!</v>
      </c>
      <c r="R111" t="e">
        <f t="shared" si="21"/>
        <v>#DIV/0!</v>
      </c>
    </row>
    <row r="112" spans="1:33" x14ac:dyDescent="0.25">
      <c r="D112" s="64">
        <v>3</v>
      </c>
      <c r="N112" s="63" t="e">
        <f t="shared" si="28"/>
        <v>#DIV/0!</v>
      </c>
      <c r="O112" s="64" t="e">
        <f t="shared" si="29"/>
        <v>#DIV/0!</v>
      </c>
      <c r="P112" t="e">
        <f t="shared" si="19"/>
        <v>#DIV/0!</v>
      </c>
      <c r="Q112" t="e">
        <f t="shared" si="20"/>
        <v>#DIV/0!</v>
      </c>
      <c r="R112" t="e">
        <f t="shared" si="21"/>
        <v>#DIV/0!</v>
      </c>
    </row>
    <row r="114" spans="1:33" s="70" customFormat="1" x14ac:dyDescent="0.25">
      <c r="B114" s="70" t="s">
        <v>97</v>
      </c>
      <c r="C114" s="70" t="s">
        <v>96</v>
      </c>
      <c r="D114" s="71" t="s">
        <v>71</v>
      </c>
      <c r="E114" s="70" t="s">
        <v>77</v>
      </c>
      <c r="F114" s="70" t="s">
        <v>76</v>
      </c>
      <c r="G114" s="70" t="s">
        <v>79</v>
      </c>
      <c r="H114" s="70" t="s">
        <v>78</v>
      </c>
      <c r="I114" s="70" t="s">
        <v>81</v>
      </c>
      <c r="J114" s="70" t="s">
        <v>80</v>
      </c>
      <c r="K114" s="70" t="s">
        <v>83</v>
      </c>
      <c r="L114" s="70" t="s">
        <v>82</v>
      </c>
      <c r="M114" s="70" t="s">
        <v>102</v>
      </c>
      <c r="N114" s="72" t="s">
        <v>103</v>
      </c>
      <c r="O114" s="71" t="s">
        <v>104</v>
      </c>
      <c r="P114" s="10"/>
      <c r="Q114" s="10"/>
      <c r="R114" s="10"/>
      <c r="S114" s="123" t="s">
        <v>118</v>
      </c>
      <c r="T114" s="124"/>
      <c r="U114" s="124"/>
      <c r="V114" s="124" t="s">
        <v>119</v>
      </c>
      <c r="W114" s="124"/>
      <c r="X114" s="125"/>
      <c r="Y114" s="123" t="s">
        <v>120</v>
      </c>
      <c r="Z114" s="124"/>
      <c r="AA114" s="124"/>
      <c r="AB114" s="124" t="s">
        <v>121</v>
      </c>
      <c r="AC114" s="124"/>
      <c r="AD114" s="125"/>
    </row>
    <row r="115" spans="1:33" x14ac:dyDescent="0.25">
      <c r="D115" s="64">
        <v>0.6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 s="63">
        <f>AVERAGE(E115,G115,I115,K115,M115)</f>
        <v>0</v>
      </c>
      <c r="O115" s="64">
        <f>AVERAGE(F115,H115,J115,L115)</f>
        <v>0</v>
      </c>
      <c r="P115">
        <f t="shared" si="19"/>
        <v>-0.6</v>
      </c>
      <c r="Q115">
        <f t="shared" si="20"/>
        <v>-0.6</v>
      </c>
      <c r="R115">
        <f t="shared" si="21"/>
        <v>0</v>
      </c>
    </row>
    <row r="116" spans="1:33" x14ac:dyDescent="0.25">
      <c r="D116" s="64">
        <v>0.9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 s="63">
        <f t="shared" ref="N116:N121" si="30">AVERAGE(E116,G116,I116,K116,M116)</f>
        <v>0</v>
      </c>
      <c r="O116" s="64">
        <f t="shared" ref="O116:O121" si="31">AVERAGE(F116,H116,J116,L116)</f>
        <v>0</v>
      </c>
      <c r="P116">
        <f t="shared" si="19"/>
        <v>-0.9</v>
      </c>
      <c r="Q116">
        <f t="shared" si="20"/>
        <v>-0.9</v>
      </c>
      <c r="R116">
        <f t="shared" si="21"/>
        <v>0</v>
      </c>
    </row>
    <row r="117" spans="1:33" x14ac:dyDescent="0.25">
      <c r="A117" s="121"/>
      <c r="B117" s="121"/>
      <c r="C117" s="121"/>
      <c r="D117" s="64"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 s="63">
        <f t="shared" si="30"/>
        <v>0</v>
      </c>
      <c r="O117" s="64">
        <f t="shared" si="31"/>
        <v>0</v>
      </c>
      <c r="P117">
        <f t="shared" si="19"/>
        <v>-1</v>
      </c>
      <c r="Q117">
        <f t="shared" si="20"/>
        <v>-1</v>
      </c>
      <c r="R117">
        <f t="shared" si="21"/>
        <v>0</v>
      </c>
    </row>
    <row r="118" spans="1:33" x14ac:dyDescent="0.25">
      <c r="A118" s="121"/>
      <c r="B118" s="121"/>
      <c r="C118" s="121"/>
      <c r="D118" s="64">
        <v>1.5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 s="63">
        <f t="shared" si="30"/>
        <v>0</v>
      </c>
      <c r="O118" s="64">
        <f t="shared" si="31"/>
        <v>0</v>
      </c>
      <c r="P118">
        <f t="shared" si="19"/>
        <v>-1.5</v>
      </c>
      <c r="Q118">
        <f t="shared" si="20"/>
        <v>-1.5</v>
      </c>
      <c r="R118">
        <f t="shared" si="21"/>
        <v>0</v>
      </c>
    </row>
    <row r="119" spans="1:33" x14ac:dyDescent="0.25">
      <c r="A119" s="121"/>
      <c r="B119" s="121"/>
      <c r="C119" s="121"/>
      <c r="D119" s="64">
        <v>2</v>
      </c>
      <c r="E119">
        <v>1.8</v>
      </c>
      <c r="F119">
        <v>1.8</v>
      </c>
      <c r="G119">
        <v>2.1</v>
      </c>
      <c r="H119">
        <v>2.4</v>
      </c>
      <c r="I119">
        <v>1.6</v>
      </c>
      <c r="J119">
        <v>1.8</v>
      </c>
      <c r="K119">
        <v>2.2000000000000002</v>
      </c>
      <c r="L119">
        <v>2.2999999999999998</v>
      </c>
      <c r="M119">
        <v>1.7</v>
      </c>
      <c r="N119" s="63">
        <f t="shared" si="30"/>
        <v>1.8800000000000001</v>
      </c>
      <c r="O119" s="64">
        <f t="shared" si="31"/>
        <v>2.0750000000000002</v>
      </c>
      <c r="P119">
        <f t="shared" si="19"/>
        <v>-0.11999999999999988</v>
      </c>
      <c r="Q119">
        <f t="shared" si="20"/>
        <v>7.5000000000000178E-2</v>
      </c>
      <c r="R119">
        <f t="shared" si="21"/>
        <v>-0.19500000000000006</v>
      </c>
    </row>
    <row r="120" spans="1:33" x14ac:dyDescent="0.25">
      <c r="D120" s="64">
        <v>2.5</v>
      </c>
      <c r="E120">
        <v>2.2999999999999998</v>
      </c>
      <c r="F120">
        <v>2.7</v>
      </c>
      <c r="G120">
        <v>2.1</v>
      </c>
      <c r="H120">
        <v>2.8</v>
      </c>
      <c r="I120">
        <v>2.1</v>
      </c>
      <c r="J120">
        <v>2.7</v>
      </c>
      <c r="K120">
        <v>2.2000000000000002</v>
      </c>
      <c r="L120">
        <v>2.7</v>
      </c>
      <c r="M120">
        <v>2.2999999999999998</v>
      </c>
      <c r="N120" s="63">
        <f t="shared" si="30"/>
        <v>2.2000000000000002</v>
      </c>
      <c r="O120" s="64">
        <f t="shared" si="31"/>
        <v>2.7249999999999996</v>
      </c>
      <c r="P120">
        <f t="shared" si="19"/>
        <v>-0.29999999999999982</v>
      </c>
      <c r="Q120">
        <f t="shared" si="20"/>
        <v>0.22499999999999964</v>
      </c>
      <c r="R120">
        <f t="shared" si="21"/>
        <v>-0.52499999999999947</v>
      </c>
    </row>
    <row r="121" spans="1:33" x14ac:dyDescent="0.25">
      <c r="D121" s="64">
        <v>3</v>
      </c>
      <c r="E121">
        <v>2.4</v>
      </c>
      <c r="F121">
        <v>3.7</v>
      </c>
      <c r="G121">
        <v>2.4</v>
      </c>
      <c r="H121">
        <v>3.5</v>
      </c>
      <c r="I121">
        <v>2.4</v>
      </c>
      <c r="J121">
        <v>3.6</v>
      </c>
      <c r="K121">
        <v>2.2999999999999998</v>
      </c>
      <c r="L121">
        <v>2.7</v>
      </c>
      <c r="M121">
        <v>3.4</v>
      </c>
      <c r="N121" s="63">
        <f t="shared" si="30"/>
        <v>2.58</v>
      </c>
      <c r="O121" s="64">
        <f t="shared" si="31"/>
        <v>3.375</v>
      </c>
      <c r="P121">
        <f t="shared" si="19"/>
        <v>-0.41999999999999993</v>
      </c>
      <c r="Q121">
        <f t="shared" si="20"/>
        <v>0.375</v>
      </c>
      <c r="R121">
        <f t="shared" si="21"/>
        <v>-0.79499999999999993</v>
      </c>
    </row>
    <row r="122" spans="1:33" x14ac:dyDescent="0.25">
      <c r="C122" s="65" t="s">
        <v>95</v>
      </c>
    </row>
    <row r="123" spans="1:33" s="66" customFormat="1" x14ac:dyDescent="0.25">
      <c r="D123" s="68" t="s">
        <v>71</v>
      </c>
      <c r="E123" s="66" t="s">
        <v>77</v>
      </c>
      <c r="F123" s="66" t="s">
        <v>76</v>
      </c>
      <c r="G123" s="66" t="s">
        <v>79</v>
      </c>
      <c r="H123" s="66" t="s">
        <v>78</v>
      </c>
      <c r="I123" s="66" t="s">
        <v>81</v>
      </c>
      <c r="J123" s="66" t="s">
        <v>80</v>
      </c>
      <c r="K123" s="66" t="s">
        <v>83</v>
      </c>
      <c r="L123" s="66" t="s">
        <v>82</v>
      </c>
      <c r="M123" s="66" t="s">
        <v>102</v>
      </c>
      <c r="N123" s="67" t="s">
        <v>103</v>
      </c>
      <c r="O123" s="68" t="s">
        <v>104</v>
      </c>
      <c r="P123" s="2"/>
      <c r="Q123" s="2"/>
      <c r="R123" s="2"/>
      <c r="S123" s="82"/>
      <c r="T123" s="80"/>
      <c r="U123" s="80"/>
      <c r="V123" s="82"/>
      <c r="W123" s="80"/>
      <c r="X123" s="83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1:33" x14ac:dyDescent="0.25">
      <c r="D124" s="64">
        <v>0.6</v>
      </c>
      <c r="N124" s="63" t="e">
        <f>AVERAGE(E124,G124,I124,K124,M124)</f>
        <v>#DIV/0!</v>
      </c>
      <c r="O124" s="64" t="e">
        <f>AVERAGE(F124,H124,J124,L124)</f>
        <v>#DIV/0!</v>
      </c>
      <c r="P124" t="e">
        <f t="shared" si="19"/>
        <v>#DIV/0!</v>
      </c>
      <c r="Q124" t="e">
        <f t="shared" si="20"/>
        <v>#DIV/0!</v>
      </c>
      <c r="R124" t="e">
        <f t="shared" si="21"/>
        <v>#DIV/0!</v>
      </c>
    </row>
    <row r="125" spans="1:33" x14ac:dyDescent="0.25">
      <c r="D125" s="64">
        <v>0.9</v>
      </c>
      <c r="N125" s="63" t="e">
        <f t="shared" ref="N125:N130" si="32">AVERAGE(E125,G125,I125,K125,M125)</f>
        <v>#DIV/0!</v>
      </c>
      <c r="O125" s="64" t="e">
        <f t="shared" ref="O125:O130" si="33">AVERAGE(F125,H125,J125,L125)</f>
        <v>#DIV/0!</v>
      </c>
      <c r="P125" t="e">
        <f t="shared" si="19"/>
        <v>#DIV/0!</v>
      </c>
      <c r="Q125" t="e">
        <f t="shared" si="20"/>
        <v>#DIV/0!</v>
      </c>
      <c r="R125" t="e">
        <f t="shared" si="21"/>
        <v>#DIV/0!</v>
      </c>
    </row>
    <row r="126" spans="1:33" x14ac:dyDescent="0.25">
      <c r="D126" s="64">
        <v>1</v>
      </c>
      <c r="N126" s="63" t="e">
        <f t="shared" si="32"/>
        <v>#DIV/0!</v>
      </c>
      <c r="O126" s="64" t="e">
        <f t="shared" si="33"/>
        <v>#DIV/0!</v>
      </c>
      <c r="P126" t="e">
        <f t="shared" si="19"/>
        <v>#DIV/0!</v>
      </c>
      <c r="Q126" t="e">
        <f t="shared" si="20"/>
        <v>#DIV/0!</v>
      </c>
      <c r="R126" t="e">
        <f t="shared" si="21"/>
        <v>#DIV/0!</v>
      </c>
    </row>
    <row r="127" spans="1:33" x14ac:dyDescent="0.25">
      <c r="D127" s="64">
        <v>1.5</v>
      </c>
      <c r="N127" s="63" t="e">
        <f t="shared" si="32"/>
        <v>#DIV/0!</v>
      </c>
      <c r="O127" s="64" t="e">
        <f t="shared" si="33"/>
        <v>#DIV/0!</v>
      </c>
      <c r="P127" t="e">
        <f t="shared" si="19"/>
        <v>#DIV/0!</v>
      </c>
      <c r="Q127" t="e">
        <f t="shared" si="20"/>
        <v>#DIV/0!</v>
      </c>
      <c r="R127" t="e">
        <f t="shared" si="21"/>
        <v>#DIV/0!</v>
      </c>
    </row>
    <row r="128" spans="1:33" x14ac:dyDescent="0.25">
      <c r="D128" s="64">
        <v>2</v>
      </c>
      <c r="N128" s="63" t="e">
        <f t="shared" si="32"/>
        <v>#DIV/0!</v>
      </c>
      <c r="O128" s="64" t="e">
        <f t="shared" si="33"/>
        <v>#DIV/0!</v>
      </c>
      <c r="P128" t="e">
        <f t="shared" si="19"/>
        <v>#DIV/0!</v>
      </c>
      <c r="Q128" t="e">
        <f t="shared" si="20"/>
        <v>#DIV/0!</v>
      </c>
      <c r="R128" t="e">
        <f t="shared" si="21"/>
        <v>#DIV/0!</v>
      </c>
    </row>
    <row r="129" spans="1:33" x14ac:dyDescent="0.25">
      <c r="D129" s="64">
        <v>2.5</v>
      </c>
      <c r="N129" s="63" t="e">
        <f t="shared" si="32"/>
        <v>#DIV/0!</v>
      </c>
      <c r="O129" s="64" t="e">
        <f t="shared" si="33"/>
        <v>#DIV/0!</v>
      </c>
      <c r="P129" t="e">
        <f t="shared" si="19"/>
        <v>#DIV/0!</v>
      </c>
      <c r="Q129" t="e">
        <f t="shared" si="20"/>
        <v>#DIV/0!</v>
      </c>
      <c r="R129" t="e">
        <f t="shared" si="21"/>
        <v>#DIV/0!</v>
      </c>
    </row>
    <row r="130" spans="1:33" x14ac:dyDescent="0.25">
      <c r="D130" s="64">
        <v>3</v>
      </c>
      <c r="N130" s="63" t="e">
        <f t="shared" si="32"/>
        <v>#DIV/0!</v>
      </c>
      <c r="O130" s="64" t="e">
        <f t="shared" si="33"/>
        <v>#DIV/0!</v>
      </c>
      <c r="P130" t="e">
        <f t="shared" si="19"/>
        <v>#DIV/0!</v>
      </c>
      <c r="Q130" t="e">
        <f t="shared" si="20"/>
        <v>#DIV/0!</v>
      </c>
      <c r="R130" t="e">
        <f t="shared" si="21"/>
        <v>#DIV/0!</v>
      </c>
    </row>
    <row r="132" spans="1:33" s="70" customFormat="1" x14ac:dyDescent="0.25">
      <c r="B132" s="70" t="s">
        <v>98</v>
      </c>
      <c r="C132" s="70" t="s">
        <v>96</v>
      </c>
      <c r="D132" s="71" t="s">
        <v>71</v>
      </c>
      <c r="E132" s="70" t="s">
        <v>77</v>
      </c>
      <c r="F132" s="70" t="s">
        <v>76</v>
      </c>
      <c r="G132" s="70" t="s">
        <v>79</v>
      </c>
      <c r="H132" s="70" t="s">
        <v>78</v>
      </c>
      <c r="I132" s="70" t="s">
        <v>81</v>
      </c>
      <c r="J132" s="70" t="s">
        <v>80</v>
      </c>
      <c r="K132" s="70" t="s">
        <v>83</v>
      </c>
      <c r="L132" s="70" t="s">
        <v>82</v>
      </c>
      <c r="M132" s="70" t="s">
        <v>102</v>
      </c>
      <c r="N132" s="72" t="s">
        <v>103</v>
      </c>
      <c r="O132" s="71" t="s">
        <v>104</v>
      </c>
      <c r="P132" s="10"/>
      <c r="Q132" s="10"/>
      <c r="R132" s="10"/>
      <c r="S132" s="123" t="s">
        <v>118</v>
      </c>
      <c r="T132" s="124"/>
      <c r="U132" s="124"/>
      <c r="V132" s="124" t="s">
        <v>119</v>
      </c>
      <c r="W132" s="124"/>
      <c r="X132" s="125"/>
      <c r="Y132" s="123" t="s">
        <v>120</v>
      </c>
      <c r="Z132" s="124"/>
      <c r="AA132" s="124"/>
      <c r="AB132" s="124" t="s">
        <v>121</v>
      </c>
      <c r="AC132" s="124"/>
      <c r="AD132" s="125"/>
    </row>
    <row r="133" spans="1:33" x14ac:dyDescent="0.25">
      <c r="D133" s="64">
        <v>0.6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 s="63">
        <f>AVERAGE(E133,G133,I133,K133,M133)</f>
        <v>0</v>
      </c>
      <c r="O133" s="64">
        <f>AVERAGE(F133,H133,J133,L133)</f>
        <v>0</v>
      </c>
      <c r="P133">
        <f t="shared" si="19"/>
        <v>-0.6</v>
      </c>
      <c r="Q133">
        <f t="shared" si="20"/>
        <v>-0.6</v>
      </c>
      <c r="R133">
        <f t="shared" si="21"/>
        <v>0</v>
      </c>
    </row>
    <row r="134" spans="1:33" x14ac:dyDescent="0.25">
      <c r="D134" s="64">
        <v>0.9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 s="63">
        <f t="shared" ref="N134:N139" si="34">AVERAGE(E134,G134,I134,K134,M134)</f>
        <v>0</v>
      </c>
      <c r="O134" s="64">
        <f t="shared" ref="O134:O139" si="35">AVERAGE(F134,H134,J134,L134)</f>
        <v>0</v>
      </c>
      <c r="P134">
        <f t="shared" si="19"/>
        <v>-0.9</v>
      </c>
      <c r="Q134">
        <f t="shared" si="20"/>
        <v>-0.9</v>
      </c>
      <c r="R134">
        <f t="shared" si="21"/>
        <v>0</v>
      </c>
    </row>
    <row r="135" spans="1:33" x14ac:dyDescent="0.25">
      <c r="A135" s="121"/>
      <c r="B135" s="121"/>
      <c r="C135" s="121"/>
      <c r="D135" s="64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 s="63">
        <f t="shared" si="34"/>
        <v>0</v>
      </c>
      <c r="O135" s="64">
        <f t="shared" si="35"/>
        <v>0</v>
      </c>
      <c r="P135">
        <f t="shared" si="19"/>
        <v>-1</v>
      </c>
      <c r="Q135">
        <f t="shared" si="20"/>
        <v>-1</v>
      </c>
      <c r="R135">
        <f t="shared" si="21"/>
        <v>0</v>
      </c>
    </row>
    <row r="136" spans="1:33" x14ac:dyDescent="0.25">
      <c r="D136" s="64">
        <v>1.5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 s="63">
        <f t="shared" si="34"/>
        <v>0</v>
      </c>
      <c r="O136" s="64">
        <f t="shared" si="35"/>
        <v>0</v>
      </c>
      <c r="P136">
        <f t="shared" ref="P136:P166" si="36">N136-D136</f>
        <v>-1.5</v>
      </c>
      <c r="Q136">
        <f t="shared" ref="Q136:Q166" si="37">O136-D136</f>
        <v>-1.5</v>
      </c>
      <c r="R136">
        <f t="shared" ref="R136:R166" si="38">N136-O136</f>
        <v>0</v>
      </c>
    </row>
    <row r="137" spans="1:33" x14ac:dyDescent="0.25">
      <c r="D137" s="64">
        <v>2</v>
      </c>
      <c r="E137">
        <v>3.1</v>
      </c>
      <c r="F137">
        <v>1.6</v>
      </c>
      <c r="G137">
        <v>2.4</v>
      </c>
      <c r="H137">
        <v>1.7</v>
      </c>
      <c r="I137">
        <v>2.2999999999999998</v>
      </c>
      <c r="J137">
        <v>1.6</v>
      </c>
      <c r="K137">
        <v>2.5</v>
      </c>
      <c r="L137">
        <v>1.9</v>
      </c>
      <c r="M137">
        <v>2.2999999999999998</v>
      </c>
      <c r="N137" s="63">
        <f t="shared" si="34"/>
        <v>2.5200000000000005</v>
      </c>
      <c r="O137" s="64">
        <f t="shared" si="35"/>
        <v>1.7000000000000002</v>
      </c>
      <c r="P137">
        <f t="shared" si="36"/>
        <v>0.52000000000000046</v>
      </c>
      <c r="Q137">
        <f t="shared" si="37"/>
        <v>-0.29999999999999982</v>
      </c>
      <c r="R137">
        <f t="shared" si="38"/>
        <v>0.82000000000000028</v>
      </c>
    </row>
    <row r="138" spans="1:33" x14ac:dyDescent="0.25">
      <c r="D138" s="64">
        <v>2.5</v>
      </c>
      <c r="E138">
        <v>3.2</v>
      </c>
      <c r="F138">
        <v>2.6</v>
      </c>
      <c r="G138">
        <v>2.4</v>
      </c>
      <c r="H138">
        <v>2.5</v>
      </c>
      <c r="I138">
        <v>2.4</v>
      </c>
      <c r="J138">
        <v>2.5</v>
      </c>
      <c r="K138">
        <v>2.4</v>
      </c>
      <c r="L138">
        <v>2.5</v>
      </c>
      <c r="M138">
        <v>2.8</v>
      </c>
      <c r="N138" s="63">
        <f t="shared" si="34"/>
        <v>2.6399999999999997</v>
      </c>
      <c r="O138" s="64">
        <f t="shared" si="35"/>
        <v>2.5249999999999999</v>
      </c>
      <c r="P138">
        <f t="shared" si="36"/>
        <v>0.13999999999999968</v>
      </c>
      <c r="Q138">
        <f t="shared" si="37"/>
        <v>2.4999999999999911E-2</v>
      </c>
      <c r="R138">
        <f t="shared" si="38"/>
        <v>0.11499999999999977</v>
      </c>
    </row>
    <row r="139" spans="1:33" x14ac:dyDescent="0.25">
      <c r="D139" s="64">
        <v>3</v>
      </c>
      <c r="E139">
        <v>4.0999999999999996</v>
      </c>
      <c r="F139">
        <v>2.9</v>
      </c>
      <c r="G139">
        <v>3.5</v>
      </c>
      <c r="H139">
        <v>2.5</v>
      </c>
      <c r="I139">
        <v>2.9</v>
      </c>
      <c r="J139">
        <v>3.2</v>
      </c>
      <c r="K139">
        <v>2.9</v>
      </c>
      <c r="L139">
        <v>3.1</v>
      </c>
      <c r="M139">
        <v>2.8</v>
      </c>
      <c r="N139" s="63">
        <f t="shared" si="34"/>
        <v>3.2399999999999998</v>
      </c>
      <c r="O139" s="64">
        <f t="shared" si="35"/>
        <v>2.9250000000000003</v>
      </c>
      <c r="P139">
        <f t="shared" si="36"/>
        <v>0.23999999999999977</v>
      </c>
      <c r="Q139">
        <f t="shared" si="37"/>
        <v>-7.4999999999999734E-2</v>
      </c>
      <c r="R139">
        <f t="shared" si="38"/>
        <v>0.3149999999999995</v>
      </c>
    </row>
    <row r="140" spans="1:33" x14ac:dyDescent="0.25">
      <c r="C140" s="65" t="s">
        <v>95</v>
      </c>
    </row>
    <row r="141" spans="1:33" s="66" customFormat="1" x14ac:dyDescent="0.25">
      <c r="D141" s="68" t="s">
        <v>71</v>
      </c>
      <c r="E141" s="66" t="s">
        <v>77</v>
      </c>
      <c r="F141" s="66" t="s">
        <v>76</v>
      </c>
      <c r="G141" s="66" t="s">
        <v>79</v>
      </c>
      <c r="H141" s="66" t="s">
        <v>78</v>
      </c>
      <c r="I141" s="66" t="s">
        <v>81</v>
      </c>
      <c r="J141" s="66" t="s">
        <v>80</v>
      </c>
      <c r="K141" s="66" t="s">
        <v>83</v>
      </c>
      <c r="L141" s="66" t="s">
        <v>82</v>
      </c>
      <c r="M141" s="66" t="s">
        <v>102</v>
      </c>
      <c r="N141" s="67" t="s">
        <v>103</v>
      </c>
      <c r="O141" s="68" t="s">
        <v>104</v>
      </c>
      <c r="P141" s="2"/>
      <c r="Q141" s="2"/>
      <c r="R141" s="2"/>
      <c r="S141" s="82"/>
      <c r="T141" s="80"/>
      <c r="U141" s="80"/>
      <c r="V141" s="82"/>
      <c r="W141" s="80"/>
      <c r="X141" s="83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x14ac:dyDescent="0.25">
      <c r="D142" s="64">
        <v>0.6</v>
      </c>
      <c r="N142" s="63" t="e">
        <f>AVERAGE(E142,G142,I142,K142,M142)</f>
        <v>#DIV/0!</v>
      </c>
      <c r="O142" s="64" t="e">
        <f>AVERAGE(F142,H142,J142,L142)</f>
        <v>#DIV/0!</v>
      </c>
      <c r="P142" t="e">
        <f t="shared" si="36"/>
        <v>#DIV/0!</v>
      </c>
      <c r="Q142" t="e">
        <f t="shared" si="37"/>
        <v>#DIV/0!</v>
      </c>
      <c r="R142" t="e">
        <f t="shared" si="38"/>
        <v>#DIV/0!</v>
      </c>
    </row>
    <row r="143" spans="1:33" x14ac:dyDescent="0.25">
      <c r="D143" s="64">
        <v>0.9</v>
      </c>
      <c r="N143" s="63" t="e">
        <f t="shared" ref="N143:N148" si="39">AVERAGE(E143,G143,I143,K143,M143)</f>
        <v>#DIV/0!</v>
      </c>
      <c r="O143" s="64" t="e">
        <f t="shared" ref="O143:O148" si="40">AVERAGE(F143,H143,J143,L143)</f>
        <v>#DIV/0!</v>
      </c>
      <c r="P143" t="e">
        <f t="shared" si="36"/>
        <v>#DIV/0!</v>
      </c>
      <c r="Q143" t="e">
        <f t="shared" si="37"/>
        <v>#DIV/0!</v>
      </c>
      <c r="R143" t="e">
        <f t="shared" si="38"/>
        <v>#DIV/0!</v>
      </c>
    </row>
    <row r="144" spans="1:33" x14ac:dyDescent="0.25">
      <c r="D144" s="64">
        <v>1</v>
      </c>
      <c r="N144" s="63" t="e">
        <f t="shared" si="39"/>
        <v>#DIV/0!</v>
      </c>
      <c r="O144" s="64" t="e">
        <f t="shared" si="40"/>
        <v>#DIV/0!</v>
      </c>
      <c r="P144" t="e">
        <f t="shared" si="36"/>
        <v>#DIV/0!</v>
      </c>
      <c r="Q144" t="e">
        <f t="shared" si="37"/>
        <v>#DIV/0!</v>
      </c>
      <c r="R144" t="e">
        <f t="shared" si="38"/>
        <v>#DIV/0!</v>
      </c>
    </row>
    <row r="145" spans="1:30" x14ac:dyDescent="0.25">
      <c r="A145" s="121"/>
      <c r="B145" s="121"/>
      <c r="C145" s="121"/>
      <c r="D145" s="64">
        <v>1.5</v>
      </c>
      <c r="N145" s="63" t="e">
        <f t="shared" si="39"/>
        <v>#DIV/0!</v>
      </c>
      <c r="O145" s="64" t="e">
        <f t="shared" si="40"/>
        <v>#DIV/0!</v>
      </c>
      <c r="P145" t="e">
        <f t="shared" si="36"/>
        <v>#DIV/0!</v>
      </c>
      <c r="Q145" t="e">
        <f t="shared" si="37"/>
        <v>#DIV/0!</v>
      </c>
      <c r="R145" t="e">
        <f t="shared" si="38"/>
        <v>#DIV/0!</v>
      </c>
    </row>
    <row r="146" spans="1:30" x14ac:dyDescent="0.25">
      <c r="D146" s="64">
        <v>2</v>
      </c>
      <c r="N146" s="63" t="e">
        <f t="shared" si="39"/>
        <v>#DIV/0!</v>
      </c>
      <c r="O146" s="64" t="e">
        <f t="shared" si="40"/>
        <v>#DIV/0!</v>
      </c>
      <c r="P146" t="e">
        <f t="shared" si="36"/>
        <v>#DIV/0!</v>
      </c>
      <c r="Q146" t="e">
        <f t="shared" si="37"/>
        <v>#DIV/0!</v>
      </c>
      <c r="R146" t="e">
        <f t="shared" si="38"/>
        <v>#DIV/0!</v>
      </c>
    </row>
    <row r="147" spans="1:30" x14ac:dyDescent="0.25">
      <c r="D147" s="64">
        <v>2.5</v>
      </c>
      <c r="N147" s="63" t="e">
        <f t="shared" si="39"/>
        <v>#DIV/0!</v>
      </c>
      <c r="O147" s="64" t="e">
        <f t="shared" si="40"/>
        <v>#DIV/0!</v>
      </c>
      <c r="P147" t="e">
        <f t="shared" si="36"/>
        <v>#DIV/0!</v>
      </c>
      <c r="Q147" t="e">
        <f t="shared" si="37"/>
        <v>#DIV/0!</v>
      </c>
      <c r="R147" t="e">
        <f t="shared" si="38"/>
        <v>#DIV/0!</v>
      </c>
    </row>
    <row r="148" spans="1:30" x14ac:dyDescent="0.25">
      <c r="D148" s="64">
        <v>3</v>
      </c>
      <c r="N148" s="63" t="e">
        <f t="shared" si="39"/>
        <v>#DIV/0!</v>
      </c>
      <c r="O148" s="64" t="e">
        <f t="shared" si="40"/>
        <v>#DIV/0!</v>
      </c>
      <c r="P148" t="e">
        <f t="shared" si="36"/>
        <v>#DIV/0!</v>
      </c>
      <c r="Q148" t="e">
        <f t="shared" si="37"/>
        <v>#DIV/0!</v>
      </c>
      <c r="R148" t="e">
        <f t="shared" si="38"/>
        <v>#DIV/0!</v>
      </c>
    </row>
    <row r="150" spans="1:30" s="70" customFormat="1" x14ac:dyDescent="0.25">
      <c r="B150" s="70" t="s">
        <v>99</v>
      </c>
      <c r="C150" s="70" t="s">
        <v>96</v>
      </c>
      <c r="D150" s="71" t="s">
        <v>71</v>
      </c>
      <c r="E150" s="70" t="s">
        <v>77</v>
      </c>
      <c r="F150" s="70" t="s">
        <v>76</v>
      </c>
      <c r="G150" s="70" t="s">
        <v>79</v>
      </c>
      <c r="H150" s="70" t="s">
        <v>78</v>
      </c>
      <c r="I150" s="70" t="s">
        <v>81</v>
      </c>
      <c r="J150" s="70" t="s">
        <v>80</v>
      </c>
      <c r="K150" s="70" t="s">
        <v>83</v>
      </c>
      <c r="L150" s="70" t="s">
        <v>82</v>
      </c>
      <c r="M150" s="70" t="s">
        <v>102</v>
      </c>
      <c r="N150" s="72" t="s">
        <v>103</v>
      </c>
      <c r="O150" s="71" t="s">
        <v>104</v>
      </c>
      <c r="P150" s="10"/>
      <c r="Q150" s="10"/>
      <c r="R150" s="10"/>
      <c r="S150" s="123" t="s">
        <v>118</v>
      </c>
      <c r="T150" s="124"/>
      <c r="U150" s="124"/>
      <c r="V150" s="124" t="s">
        <v>119</v>
      </c>
      <c r="W150" s="124"/>
      <c r="X150" s="125"/>
      <c r="Y150" s="123" t="s">
        <v>120</v>
      </c>
      <c r="Z150" s="124"/>
      <c r="AA150" s="124"/>
      <c r="AB150" s="124" t="s">
        <v>121</v>
      </c>
      <c r="AC150" s="124"/>
      <c r="AD150" s="125"/>
    </row>
    <row r="151" spans="1:30" x14ac:dyDescent="0.25">
      <c r="D151" s="64">
        <v>0.6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 s="63">
        <f>AVERAGE(E151,G151,I151,K151,M151)</f>
        <v>0</v>
      </c>
      <c r="O151" s="64">
        <f>AVERAGE(F151,H151,J151,L151)</f>
        <v>0</v>
      </c>
      <c r="P151">
        <f t="shared" si="36"/>
        <v>-0.6</v>
      </c>
      <c r="Q151">
        <f t="shared" si="37"/>
        <v>-0.6</v>
      </c>
      <c r="R151">
        <f t="shared" si="38"/>
        <v>0</v>
      </c>
    </row>
    <row r="152" spans="1:30" x14ac:dyDescent="0.25">
      <c r="D152" s="64">
        <v>0.9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 s="63">
        <f t="shared" ref="N152:N157" si="41">AVERAGE(E152,G152,I152,K152,M152)</f>
        <v>0</v>
      </c>
      <c r="O152" s="64">
        <f t="shared" ref="O152:O157" si="42">AVERAGE(F152,H152,J152,L152)</f>
        <v>0</v>
      </c>
      <c r="P152">
        <f t="shared" si="36"/>
        <v>-0.9</v>
      </c>
      <c r="Q152">
        <f t="shared" si="37"/>
        <v>-0.9</v>
      </c>
      <c r="R152">
        <f t="shared" si="38"/>
        <v>0</v>
      </c>
    </row>
    <row r="153" spans="1:30" x14ac:dyDescent="0.25">
      <c r="D153" s="64">
        <v>1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 s="63">
        <f t="shared" si="41"/>
        <v>0</v>
      </c>
      <c r="O153" s="64">
        <f t="shared" si="42"/>
        <v>0</v>
      </c>
      <c r="P153">
        <f t="shared" si="36"/>
        <v>-1</v>
      </c>
      <c r="Q153">
        <f t="shared" si="37"/>
        <v>-1</v>
      </c>
      <c r="R153">
        <f t="shared" si="38"/>
        <v>0</v>
      </c>
    </row>
    <row r="154" spans="1:30" x14ac:dyDescent="0.25">
      <c r="A154" s="121"/>
      <c r="B154" s="121"/>
      <c r="C154" s="121"/>
      <c r="D154" s="64">
        <v>1.5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 s="63">
        <f t="shared" si="41"/>
        <v>0</v>
      </c>
      <c r="O154" s="64">
        <f t="shared" si="42"/>
        <v>0</v>
      </c>
      <c r="P154">
        <f t="shared" si="36"/>
        <v>-1.5</v>
      </c>
      <c r="Q154">
        <f t="shared" si="37"/>
        <v>-1.5</v>
      </c>
      <c r="R154">
        <f t="shared" si="38"/>
        <v>0</v>
      </c>
    </row>
    <row r="155" spans="1:30" x14ac:dyDescent="0.25">
      <c r="D155" s="64">
        <v>2</v>
      </c>
      <c r="E155">
        <v>2.6</v>
      </c>
      <c r="F155">
        <v>1.5</v>
      </c>
      <c r="G155">
        <v>2.6</v>
      </c>
      <c r="H155">
        <v>1.4</v>
      </c>
      <c r="I155">
        <v>2.6</v>
      </c>
      <c r="J155">
        <v>1.3</v>
      </c>
      <c r="K155">
        <v>2.6</v>
      </c>
      <c r="L155">
        <v>1.4</v>
      </c>
      <c r="M155">
        <v>2.6</v>
      </c>
      <c r="N155" s="63">
        <f t="shared" si="41"/>
        <v>2.6</v>
      </c>
      <c r="O155" s="64">
        <f t="shared" si="42"/>
        <v>1.4</v>
      </c>
      <c r="P155">
        <f t="shared" si="36"/>
        <v>0.60000000000000009</v>
      </c>
      <c r="Q155">
        <f t="shared" si="37"/>
        <v>-0.60000000000000009</v>
      </c>
      <c r="R155">
        <f t="shared" si="38"/>
        <v>1.2000000000000002</v>
      </c>
    </row>
    <row r="156" spans="1:30" x14ac:dyDescent="0.25">
      <c r="D156" s="64">
        <v>2.5</v>
      </c>
      <c r="E156">
        <v>2.6</v>
      </c>
      <c r="F156">
        <v>2.5</v>
      </c>
      <c r="G156">
        <v>2.5</v>
      </c>
      <c r="H156">
        <v>2.6</v>
      </c>
      <c r="I156">
        <v>2.5</v>
      </c>
      <c r="J156">
        <v>2.5</v>
      </c>
      <c r="K156">
        <v>2.4</v>
      </c>
      <c r="L156">
        <v>2.6</v>
      </c>
      <c r="M156">
        <v>2.5</v>
      </c>
      <c r="N156" s="63">
        <f t="shared" si="41"/>
        <v>2.5</v>
      </c>
      <c r="O156" s="64">
        <f t="shared" si="42"/>
        <v>2.5499999999999998</v>
      </c>
      <c r="P156">
        <f t="shared" si="36"/>
        <v>0</v>
      </c>
      <c r="Q156">
        <f t="shared" si="37"/>
        <v>4.9999999999999822E-2</v>
      </c>
      <c r="R156">
        <f t="shared" si="38"/>
        <v>-4.9999999999999822E-2</v>
      </c>
    </row>
    <row r="157" spans="1:30" x14ac:dyDescent="0.25">
      <c r="D157" s="64">
        <v>3</v>
      </c>
      <c r="E157">
        <v>4.2</v>
      </c>
      <c r="F157">
        <v>2.6</v>
      </c>
      <c r="G157">
        <v>3.4</v>
      </c>
      <c r="H157">
        <v>2.9</v>
      </c>
      <c r="I157">
        <v>3.1</v>
      </c>
      <c r="J157">
        <v>2.8</v>
      </c>
      <c r="K157">
        <v>3.1</v>
      </c>
      <c r="L157">
        <v>2.9</v>
      </c>
      <c r="M157">
        <v>2.9</v>
      </c>
      <c r="N157" s="63">
        <f t="shared" si="41"/>
        <v>3.34</v>
      </c>
      <c r="O157" s="64">
        <f t="shared" si="42"/>
        <v>2.8000000000000003</v>
      </c>
      <c r="P157">
        <f t="shared" si="36"/>
        <v>0.33999999999999986</v>
      </c>
      <c r="Q157">
        <f t="shared" si="37"/>
        <v>-0.19999999999999973</v>
      </c>
      <c r="R157">
        <f t="shared" si="38"/>
        <v>0.53999999999999959</v>
      </c>
    </row>
    <row r="158" spans="1:30" x14ac:dyDescent="0.25">
      <c r="C158" s="65" t="s">
        <v>95</v>
      </c>
    </row>
    <row r="159" spans="1:30" x14ac:dyDescent="0.25">
      <c r="A159" s="65"/>
      <c r="B159" s="65"/>
      <c r="C159" s="65"/>
      <c r="D159" s="85" t="s">
        <v>71</v>
      </c>
      <c r="E159" s="66" t="s">
        <v>77</v>
      </c>
      <c r="F159" s="66" t="s">
        <v>76</v>
      </c>
      <c r="G159" s="66" t="s">
        <v>79</v>
      </c>
      <c r="H159" s="66" t="s">
        <v>78</v>
      </c>
      <c r="I159" s="66" t="s">
        <v>81</v>
      </c>
      <c r="J159" s="66" t="s">
        <v>80</v>
      </c>
      <c r="K159" s="66" t="s">
        <v>83</v>
      </c>
      <c r="L159" s="66" t="s">
        <v>82</v>
      </c>
      <c r="M159" s="66" t="s">
        <v>102</v>
      </c>
      <c r="N159" s="67" t="s">
        <v>103</v>
      </c>
      <c r="O159" s="68" t="s">
        <v>104</v>
      </c>
    </row>
    <row r="160" spans="1:30" x14ac:dyDescent="0.25">
      <c r="D160" s="64">
        <v>0.6</v>
      </c>
      <c r="N160" s="63" t="e">
        <f>AVERAGE(E160,G160,I160,K160,M160)</f>
        <v>#DIV/0!</v>
      </c>
      <c r="O160" s="64" t="e">
        <f>AVERAGE(F160,H160,J160,L160)</f>
        <v>#DIV/0!</v>
      </c>
      <c r="P160" t="e">
        <f t="shared" si="36"/>
        <v>#DIV/0!</v>
      </c>
      <c r="Q160" t="e">
        <f t="shared" si="37"/>
        <v>#DIV/0!</v>
      </c>
      <c r="R160" t="e">
        <f t="shared" si="38"/>
        <v>#DIV/0!</v>
      </c>
    </row>
    <row r="161" spans="4:18" x14ac:dyDescent="0.25">
      <c r="D161" s="64">
        <v>0.9</v>
      </c>
      <c r="N161" s="63" t="e">
        <f t="shared" ref="N161:N166" si="43">AVERAGE(E161,G161,I161,K161,M161)</f>
        <v>#DIV/0!</v>
      </c>
      <c r="O161" s="64" t="e">
        <f t="shared" ref="O161:O166" si="44">AVERAGE(F161,H161,J161,L161)</f>
        <v>#DIV/0!</v>
      </c>
      <c r="P161" t="e">
        <f t="shared" si="36"/>
        <v>#DIV/0!</v>
      </c>
      <c r="Q161" t="e">
        <f t="shared" si="37"/>
        <v>#DIV/0!</v>
      </c>
      <c r="R161" t="e">
        <f t="shared" si="38"/>
        <v>#DIV/0!</v>
      </c>
    </row>
    <row r="162" spans="4:18" x14ac:dyDescent="0.25">
      <c r="D162" s="64">
        <v>1</v>
      </c>
      <c r="N162" s="63" t="e">
        <f t="shared" si="43"/>
        <v>#DIV/0!</v>
      </c>
      <c r="O162" s="64" t="e">
        <f t="shared" si="44"/>
        <v>#DIV/0!</v>
      </c>
      <c r="P162" t="e">
        <f t="shared" si="36"/>
        <v>#DIV/0!</v>
      </c>
      <c r="Q162" t="e">
        <f t="shared" si="37"/>
        <v>#DIV/0!</v>
      </c>
      <c r="R162" t="e">
        <f t="shared" si="38"/>
        <v>#DIV/0!</v>
      </c>
    </row>
    <row r="163" spans="4:18" x14ac:dyDescent="0.25">
      <c r="D163" s="64">
        <v>1.5</v>
      </c>
      <c r="N163" s="63" t="e">
        <f t="shared" si="43"/>
        <v>#DIV/0!</v>
      </c>
      <c r="O163" s="64" t="e">
        <f t="shared" si="44"/>
        <v>#DIV/0!</v>
      </c>
      <c r="P163" t="e">
        <f t="shared" si="36"/>
        <v>#DIV/0!</v>
      </c>
      <c r="Q163" t="e">
        <f t="shared" si="37"/>
        <v>#DIV/0!</v>
      </c>
      <c r="R163" t="e">
        <f t="shared" si="38"/>
        <v>#DIV/0!</v>
      </c>
    </row>
    <row r="164" spans="4:18" x14ac:dyDescent="0.25">
      <c r="D164" s="64">
        <v>2</v>
      </c>
      <c r="N164" s="63" t="e">
        <f t="shared" si="43"/>
        <v>#DIV/0!</v>
      </c>
      <c r="O164" s="64" t="e">
        <f t="shared" si="44"/>
        <v>#DIV/0!</v>
      </c>
      <c r="P164" t="e">
        <f t="shared" si="36"/>
        <v>#DIV/0!</v>
      </c>
      <c r="Q164" t="e">
        <f t="shared" si="37"/>
        <v>#DIV/0!</v>
      </c>
      <c r="R164" t="e">
        <f t="shared" si="38"/>
        <v>#DIV/0!</v>
      </c>
    </row>
    <row r="165" spans="4:18" x14ac:dyDescent="0.25">
      <c r="D165" s="64">
        <v>2.5</v>
      </c>
      <c r="N165" s="63" t="e">
        <f t="shared" si="43"/>
        <v>#DIV/0!</v>
      </c>
      <c r="O165" s="64" t="e">
        <f t="shared" si="44"/>
        <v>#DIV/0!</v>
      </c>
      <c r="P165" t="e">
        <f t="shared" si="36"/>
        <v>#DIV/0!</v>
      </c>
      <c r="Q165" t="e">
        <f t="shared" si="37"/>
        <v>#DIV/0!</v>
      </c>
      <c r="R165" t="e">
        <f t="shared" si="38"/>
        <v>#DIV/0!</v>
      </c>
    </row>
    <row r="166" spans="4:18" x14ac:dyDescent="0.25">
      <c r="D166" s="64">
        <v>3</v>
      </c>
      <c r="N166" s="63" t="e">
        <f t="shared" si="43"/>
        <v>#DIV/0!</v>
      </c>
      <c r="O166" s="64" t="e">
        <f t="shared" si="44"/>
        <v>#DIV/0!</v>
      </c>
      <c r="P166" t="e">
        <f t="shared" si="36"/>
        <v>#DIV/0!</v>
      </c>
      <c r="Q166" t="e">
        <f t="shared" si="37"/>
        <v>#DIV/0!</v>
      </c>
      <c r="R166" t="e">
        <f t="shared" si="38"/>
        <v>#DIV/0!</v>
      </c>
    </row>
  </sheetData>
  <mergeCells count="49">
    <mergeCell ref="AB114:AD114"/>
    <mergeCell ref="V132:X132"/>
    <mergeCell ref="AB132:AD132"/>
    <mergeCell ref="V150:X150"/>
    <mergeCell ref="AB150:AD150"/>
    <mergeCell ref="AB60:AD60"/>
    <mergeCell ref="V78:X78"/>
    <mergeCell ref="AB78:AD78"/>
    <mergeCell ref="V96:X96"/>
    <mergeCell ref="AB96:AD96"/>
    <mergeCell ref="Y60:AA60"/>
    <mergeCell ref="AB6:AD6"/>
    <mergeCell ref="V24:X24"/>
    <mergeCell ref="AB24:AD24"/>
    <mergeCell ref="V42:X42"/>
    <mergeCell ref="AB42:AD42"/>
    <mergeCell ref="Y24:AA24"/>
    <mergeCell ref="Y6:AA6"/>
    <mergeCell ref="S132:U132"/>
    <mergeCell ref="Y132:AA132"/>
    <mergeCell ref="S150:U150"/>
    <mergeCell ref="Y150:AA150"/>
    <mergeCell ref="V6:X6"/>
    <mergeCell ref="V60:X60"/>
    <mergeCell ref="V114:X114"/>
    <mergeCell ref="S78:U78"/>
    <mergeCell ref="Y78:AA78"/>
    <mergeCell ref="S96:U96"/>
    <mergeCell ref="Y96:AA96"/>
    <mergeCell ref="S114:U114"/>
    <mergeCell ref="Y114:AA114"/>
    <mergeCell ref="S42:U42"/>
    <mergeCell ref="Y42:AA42"/>
    <mergeCell ref="S60:U60"/>
    <mergeCell ref="A117:C118"/>
    <mergeCell ref="A119:C119"/>
    <mergeCell ref="A135:C135"/>
    <mergeCell ref="A145:C145"/>
    <mergeCell ref="A154:C154"/>
    <mergeCell ref="B2:C2"/>
    <mergeCell ref="D5:N5"/>
    <mergeCell ref="O5:S5"/>
    <mergeCell ref="A63:C63"/>
    <mergeCell ref="A107:C108"/>
    <mergeCell ref="P86:P87"/>
    <mergeCell ref="Q86:Q87"/>
    <mergeCell ref="B46:C46"/>
    <mergeCell ref="S6:U6"/>
    <mergeCell ref="S24:U24"/>
  </mergeCells>
  <conditionalFormatting sqref="N6:O14 N16:O23 N25:O32 N34:O41 N43:O50 N52:O59 N61:O68 N70:O77 N79:O86 N88:O95 N97:O104 N106:O113 N115:O122 N124:O131 N133:O140 N142:O149 N151:O158 N160:O166">
    <cfRule type="cellIs" dxfId="17" priority="18" operator="equal">
      <formula>0</formula>
    </cfRule>
  </conditionalFormatting>
  <conditionalFormatting sqref="N15:O15">
    <cfRule type="cellIs" dxfId="16" priority="17" operator="equal">
      <formula>0</formula>
    </cfRule>
  </conditionalFormatting>
  <conditionalFormatting sqref="N24:O24">
    <cfRule type="cellIs" dxfId="15" priority="16" operator="equal">
      <formula>0</formula>
    </cfRule>
  </conditionalFormatting>
  <conditionalFormatting sqref="N33:O33">
    <cfRule type="cellIs" dxfId="14" priority="15" operator="equal">
      <formula>0</formula>
    </cfRule>
  </conditionalFormatting>
  <conditionalFormatting sqref="N42:O42">
    <cfRule type="cellIs" dxfId="13" priority="14" operator="equal">
      <formula>0</formula>
    </cfRule>
  </conditionalFormatting>
  <conditionalFormatting sqref="N51:O51">
    <cfRule type="cellIs" dxfId="12" priority="13" operator="equal">
      <formula>0</formula>
    </cfRule>
  </conditionalFormatting>
  <conditionalFormatting sqref="N60:O60">
    <cfRule type="cellIs" dxfId="11" priority="12" operator="equal">
      <formula>0</formula>
    </cfRule>
  </conditionalFormatting>
  <conditionalFormatting sqref="N69:O69">
    <cfRule type="cellIs" dxfId="10" priority="11" operator="equal">
      <formula>0</formula>
    </cfRule>
  </conditionalFormatting>
  <conditionalFormatting sqref="N78:O78">
    <cfRule type="cellIs" dxfId="9" priority="10" operator="equal">
      <formula>0</formula>
    </cfRule>
  </conditionalFormatting>
  <conditionalFormatting sqref="N87:O87">
    <cfRule type="cellIs" dxfId="8" priority="9" operator="equal">
      <formula>0</formula>
    </cfRule>
  </conditionalFormatting>
  <conditionalFormatting sqref="N96:O96">
    <cfRule type="cellIs" dxfId="7" priority="8" operator="equal">
      <formula>0</formula>
    </cfRule>
  </conditionalFormatting>
  <conditionalFormatting sqref="N105:O105">
    <cfRule type="cellIs" dxfId="6" priority="7" operator="equal">
      <formula>0</formula>
    </cfRule>
  </conditionalFormatting>
  <conditionalFormatting sqref="N114:O114">
    <cfRule type="cellIs" dxfId="5" priority="6" operator="equal">
      <formula>0</formula>
    </cfRule>
  </conditionalFormatting>
  <conditionalFormatting sqref="N123:O123">
    <cfRule type="cellIs" dxfId="4" priority="5" operator="equal">
      <formula>0</formula>
    </cfRule>
  </conditionalFormatting>
  <conditionalFormatting sqref="N132:O132">
    <cfRule type="cellIs" dxfId="3" priority="4" operator="equal">
      <formula>0</formula>
    </cfRule>
  </conditionalFormatting>
  <conditionalFormatting sqref="N141:O141">
    <cfRule type="cellIs" dxfId="2" priority="3" operator="equal">
      <formula>0</formula>
    </cfRule>
  </conditionalFormatting>
  <conditionalFormatting sqref="N150:O150">
    <cfRule type="cellIs" dxfId="1" priority="2" operator="equal">
      <formula>0</formula>
    </cfRule>
  </conditionalFormatting>
  <conditionalFormatting sqref="N159:O15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CD Exp_Dev</vt:lpstr>
      <vt:lpstr>Sheet2</vt:lpstr>
      <vt:lpstr>Sheet3</vt:lpstr>
      <vt:lpstr>Mask Measurments</vt:lpstr>
      <vt:lpstr>Wafer Measurments</vt:lpstr>
      <vt:lpstr>Amatrix</vt:lpstr>
      <vt:lpstr>An</vt:lpstr>
      <vt:lpstr>AtA</vt:lpstr>
      <vt:lpstr>AtCD</vt:lpstr>
      <vt:lpstr>Atransp</vt:lpstr>
      <vt:lpstr>CD</vt:lpstr>
      <vt:lpstr>IAn</vt:lpstr>
      <vt:lpstr>IAtA</vt:lpstr>
      <vt:lpstr>Lv</vt:lpstr>
    </vt:vector>
  </TitlesOfParts>
  <Company>Case Western Reserve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Mastrangelo</dc:creator>
  <cp:lastModifiedBy>Owner</cp:lastModifiedBy>
  <dcterms:created xsi:type="dcterms:W3CDTF">2015-03-24T15:26:09Z</dcterms:created>
  <dcterms:modified xsi:type="dcterms:W3CDTF">2015-07-17T18:29:10Z</dcterms:modified>
</cp:coreProperties>
</file>